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A7EDCE67-EEE2-48FB-97F5-C4193F3A218A}" xr6:coauthVersionLast="47" xr6:coauthVersionMax="47" xr10:uidLastSave="{00000000-0000-0000-0000-000000000000}"/>
  <workbookProtection workbookAlgorithmName="SHA-512" workbookHashValue="/KWzA4gXFcUUTbdb2yyJSlyqGKHx3EsfXRImPLaOH6KSYqzydrA9yUurZu5y9aOTSybYWIIYlv4YnKr8pnTOLg==" workbookSaltValue="xtWqvD9t0Wsf1c3p4tAD4g==" workbookSpinCount="100000" lockStructure="1"/>
  <bookViews>
    <workbookView xWindow="28680" yWindow="60" windowWidth="29040" windowHeight="15840" firstSheet="4" activeTab="4" xr2:uid="{00000000-000D-0000-FFFF-FFFF00000000}"/>
  </bookViews>
  <sheets>
    <sheet name="FOR APPROVAL FORM AD or DES" sheetId="9" state="hidden" r:id="rId1"/>
    <sheet name="FOR APPROVAL FORM CCS" sheetId="8" state="hidden" r:id="rId2"/>
    <sheet name="FOR APPROVAL FORM Legal" sheetId="7" state="hidden" r:id="rId3"/>
    <sheet name="FOR APPROVAL FORM CS" sheetId="6" state="hidden" r:id="rId4"/>
    <sheet name="Title" sheetId="5" r:id="rId5"/>
    <sheet name="Instructions" sheetId="4" r:id="rId6"/>
    <sheet name="Submission" sheetId="1" r:id="rId7"/>
    <sheet name="Lists" sheetId="2" state="hidden" r:id="rId8"/>
  </sheets>
  <externalReferences>
    <externalReference r:id="rId9"/>
  </externalReferences>
  <definedNames>
    <definedName name="_xlnm._FilterDatabase" localSheetId="7" hidden="1">Lists!$S$1:$T$2</definedName>
    <definedName name="Advertising_Services">Lists!$C$20:$C$30</definedName>
    <definedName name="Construction_Consultancy_Services">Lists!$B$20:$B$30</definedName>
    <definedName name="Consultancy">Lists!$A$20:$A$30</definedName>
    <definedName name="Design_Services">Lists!$D$20:$D$30</definedName>
    <definedName name="External_Legal_Services">Lists!$E$20:$E$30</definedName>
    <definedName name="Supplier">[1]!Suppliers[Supplier Code]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O2" i="1"/>
  <c r="B11" i="9" s="1"/>
  <c r="O3" i="1"/>
  <c r="B12" i="9" s="1"/>
  <c r="O4" i="1"/>
  <c r="B13" i="9"/>
  <c r="O5" i="1"/>
  <c r="S5" i="1"/>
  <c r="O6" i="1"/>
  <c r="B15" i="9" s="1"/>
  <c r="S6" i="1"/>
  <c r="O7" i="1"/>
  <c r="B16" i="9" s="1"/>
  <c r="S7" i="1"/>
  <c r="O8" i="1"/>
  <c r="B17" i="9"/>
  <c r="O9" i="1"/>
  <c r="B18" i="9"/>
  <c r="O10" i="1"/>
  <c r="B19" i="9"/>
  <c r="O11" i="1"/>
  <c r="B20" i="9"/>
  <c r="O12" i="1"/>
  <c r="B21" i="9"/>
  <c r="O13" i="1"/>
  <c r="B22" i="9"/>
  <c r="O14" i="1"/>
  <c r="B23" i="9"/>
  <c r="O15" i="1"/>
  <c r="B24" i="9"/>
  <c r="O16" i="1"/>
  <c r="B25" i="9"/>
  <c r="O17" i="1"/>
  <c r="B26" i="9"/>
  <c r="O18" i="1"/>
  <c r="B27" i="9"/>
  <c r="O19" i="1"/>
  <c r="B28" i="9"/>
  <c r="O20" i="1"/>
  <c r="B29" i="9"/>
  <c r="O21" i="1"/>
  <c r="B30" i="9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11" i="9"/>
  <c r="B33" i="9"/>
  <c r="B6" i="9"/>
  <c r="B5" i="9"/>
  <c r="B4" i="9"/>
  <c r="B22" i="8"/>
  <c r="B6" i="8"/>
  <c r="B5" i="8"/>
  <c r="B4" i="8"/>
  <c r="S4" i="1"/>
  <c r="S8" i="1"/>
  <c r="S2" i="1"/>
  <c r="B9" i="9"/>
  <c r="B14" i="9"/>
  <c r="S3" i="1"/>
  <c r="B22" i="7"/>
  <c r="B6" i="7"/>
  <c r="B5" i="7"/>
  <c r="B4" i="7"/>
  <c r="B37" i="6"/>
  <c r="A3" i="1"/>
  <c r="A4" i="1"/>
  <c r="A5" i="1"/>
  <c r="A6" i="1"/>
  <c r="B27" i="6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B7" i="6"/>
  <c r="B6" i="6"/>
  <c r="B5" i="6"/>
  <c r="B4" i="6"/>
  <c r="B3" i="6"/>
  <c r="F14" i="8"/>
  <c r="B20" i="6"/>
  <c r="G11" i="7"/>
  <c r="N14" i="4"/>
  <c r="R14" i="4"/>
  <c r="N13" i="4"/>
  <c r="R13" i="4"/>
  <c r="N12" i="4"/>
  <c r="R12" i="4"/>
  <c r="B9" i="8"/>
  <c r="B31" i="9" l="1"/>
  <c r="B8" i="8"/>
  <c r="B10" i="6"/>
  <c r="B9" i="6"/>
  <c r="B8" i="9"/>
  <c r="B9" i="7"/>
  <c r="B8" i="7"/>
  <c r="B11" i="7"/>
  <c r="E17" i="6"/>
  <c r="H13" i="7"/>
  <c r="H11" i="7"/>
  <c r="E22" i="6"/>
  <c r="E13" i="6"/>
  <c r="E16" i="7"/>
  <c r="D33" i="6"/>
  <c r="D13" i="8"/>
  <c r="D29" i="6"/>
  <c r="G18" i="7"/>
  <c r="D32" i="6"/>
  <c r="C26" i="6"/>
  <c r="D18" i="8"/>
  <c r="F20" i="6"/>
  <c r="D13" i="7"/>
  <c r="C27" i="6"/>
  <c r="B14" i="6"/>
  <c r="E12" i="6"/>
  <c r="E14" i="7"/>
  <c r="E15" i="7"/>
  <c r="E18" i="6"/>
  <c r="D14" i="6"/>
  <c r="B12" i="6"/>
  <c r="D25" i="6"/>
  <c r="F12" i="7"/>
  <c r="C15" i="6"/>
  <c r="C22" i="6"/>
  <c r="G19" i="7"/>
  <c r="H15" i="7"/>
  <c r="D31" i="6"/>
  <c r="G17" i="8"/>
  <c r="E16" i="6"/>
  <c r="E15" i="8"/>
  <c r="F17" i="8"/>
  <c r="D11" i="8"/>
  <c r="C24" i="6"/>
  <c r="F13" i="7"/>
  <c r="D12" i="6"/>
  <c r="F23" i="6"/>
  <c r="H19" i="7"/>
  <c r="B18" i="6"/>
  <c r="F29" i="6"/>
  <c r="D17" i="8"/>
  <c r="F24" i="6"/>
  <c r="B15" i="8"/>
  <c r="C28" i="6"/>
  <c r="E17" i="7"/>
  <c r="D26" i="6"/>
  <c r="D11" i="7"/>
  <c r="D18" i="7"/>
  <c r="D20" i="6"/>
  <c r="E11" i="7"/>
  <c r="B26" i="6"/>
  <c r="G15" i="7"/>
  <c r="D30" i="6"/>
  <c r="H14" i="7"/>
  <c r="F16" i="8"/>
  <c r="I18" i="7"/>
  <c r="B21" i="6"/>
  <c r="D21" i="6"/>
  <c r="F18" i="8"/>
  <c r="B23" i="6"/>
  <c r="C16" i="8"/>
  <c r="F15" i="7"/>
  <c r="B18" i="8"/>
  <c r="B33" i="6"/>
  <c r="E18" i="7"/>
  <c r="C19" i="8"/>
  <c r="B12" i="7"/>
  <c r="E14" i="8"/>
  <c r="C14" i="7"/>
  <c r="D12" i="8"/>
  <c r="C11" i="7"/>
  <c r="D19" i="6"/>
  <c r="F16" i="6"/>
  <c r="H16" i="7"/>
  <c r="G13" i="7"/>
  <c r="D15" i="8"/>
  <c r="F13" i="6"/>
  <c r="C12" i="6"/>
  <c r="B14" i="8"/>
  <c r="G12" i="8"/>
  <c r="C18" i="6"/>
  <c r="C13" i="6"/>
  <c r="F19" i="6"/>
  <c r="B16" i="6"/>
  <c r="F25" i="6"/>
  <c r="C12" i="7"/>
  <c r="D22" i="6"/>
  <c r="C17" i="6"/>
  <c r="E11" i="8"/>
  <c r="E25" i="6"/>
  <c r="C25" i="6"/>
  <c r="F21" i="6"/>
  <c r="C18" i="8"/>
  <c r="B15" i="7"/>
  <c r="B19" i="8"/>
  <c r="H18" i="7"/>
  <c r="C21" i="6"/>
  <c r="B31" i="6"/>
  <c r="G12" i="7"/>
  <c r="B25" i="6"/>
  <c r="C23" i="6"/>
  <c r="D28" i="6"/>
  <c r="C32" i="6"/>
  <c r="E21" i="6"/>
  <c r="C18" i="7"/>
  <c r="F19" i="7"/>
  <c r="F16" i="7"/>
  <c r="C15" i="8"/>
  <c r="E13" i="7"/>
  <c r="B17" i="7"/>
  <c r="B17" i="8"/>
  <c r="D16" i="6"/>
  <c r="B16" i="7"/>
  <c r="C17" i="8"/>
  <c r="F15" i="6"/>
  <c r="F17" i="7"/>
  <c r="I17" i="7"/>
  <c r="E12" i="8"/>
  <c r="H17" i="7"/>
  <c r="F18" i="6"/>
  <c r="G15" i="8"/>
  <c r="E23" i="6"/>
  <c r="B24" i="6"/>
  <c r="F14" i="7"/>
  <c r="I12" i="7"/>
  <c r="D18" i="6"/>
  <c r="E31" i="6"/>
  <c r="D12" i="7"/>
  <c r="B12" i="8"/>
  <c r="E27" i="6"/>
  <c r="D16" i="7"/>
  <c r="D27" i="6"/>
  <c r="B16" i="8"/>
  <c r="C20" i="6"/>
  <c r="E24" i="6"/>
  <c r="B14" i="7"/>
  <c r="E16" i="8"/>
  <c r="C14" i="8"/>
  <c r="C30" i="6"/>
  <c r="C12" i="8"/>
  <c r="D17" i="6"/>
  <c r="B18" i="7"/>
  <c r="G14" i="8"/>
  <c r="I15" i="7"/>
  <c r="B29" i="6"/>
  <c r="E14" i="6"/>
  <c r="D17" i="7"/>
  <c r="I19" i="7"/>
  <c r="D15" i="6"/>
  <c r="F31" i="6"/>
  <c r="G14" i="7"/>
  <c r="B13" i="8"/>
  <c r="F12" i="8"/>
  <c r="D16" i="8"/>
  <c r="B19" i="7"/>
  <c r="F33" i="6"/>
  <c r="I14" i="7"/>
  <c r="F12" i="6"/>
  <c r="B11" i="8"/>
  <c r="G16" i="8"/>
  <c r="F30" i="6"/>
  <c r="G11" i="8"/>
  <c r="B15" i="6"/>
  <c r="B30" i="6"/>
  <c r="F32" i="6"/>
  <c r="F26" i="6"/>
  <c r="E12" i="7"/>
  <c r="D15" i="7"/>
  <c r="E30" i="6"/>
  <c r="F14" i="6"/>
  <c r="G17" i="7"/>
  <c r="F13" i="8"/>
  <c r="E15" i="6"/>
  <c r="C14" i="6"/>
  <c r="E19" i="8"/>
  <c r="E28" i="6"/>
  <c r="E32" i="6"/>
  <c r="F11" i="7"/>
  <c r="F27" i="6"/>
  <c r="E19" i="7"/>
  <c r="I13" i="7"/>
  <c r="C13" i="7"/>
  <c r="C31" i="6"/>
  <c r="B13" i="7"/>
  <c r="D13" i="6"/>
  <c r="G18" i="8"/>
  <c r="D19" i="8"/>
  <c r="G16" i="7"/>
  <c r="E19" i="6"/>
  <c r="D19" i="7"/>
  <c r="B13" i="6"/>
  <c r="I16" i="7"/>
  <c r="E17" i="8"/>
  <c r="H12" i="7"/>
  <c r="B19" i="6"/>
  <c r="D23" i="6"/>
  <c r="D14" i="7"/>
  <c r="C11" i="8"/>
  <c r="F19" i="8"/>
  <c r="C13" i="8"/>
  <c r="B22" i="6"/>
  <c r="F11" i="8"/>
  <c r="D24" i="6"/>
  <c r="C15" i="7"/>
  <c r="I11" i="7"/>
  <c r="F17" i="6"/>
  <c r="E13" i="8"/>
  <c r="C33" i="6"/>
  <c r="E33" i="6"/>
  <c r="E26" i="6"/>
  <c r="C16" i="7"/>
  <c r="C17" i="7"/>
  <c r="F15" i="8"/>
  <c r="B32" i="6"/>
  <c r="E29" i="6"/>
  <c r="C19" i="6"/>
  <c r="F18" i="7"/>
  <c r="B28" i="6"/>
  <c r="C19" i="7"/>
  <c r="B17" i="6"/>
  <c r="G13" i="8"/>
  <c r="D14" i="8"/>
  <c r="F28" i="6"/>
  <c r="E20" i="6"/>
  <c r="E18" i="8"/>
  <c r="F22" i="6"/>
  <c r="C16" i="6"/>
  <c r="G19" i="8"/>
  <c r="C29" i="6"/>
  <c r="B35" i="6" l="1"/>
  <c r="B20" i="7"/>
  <c r="B20" i="8"/>
  <c r="B34" i="6"/>
</calcChain>
</file>

<file path=xl/sharedStrings.xml><?xml version="1.0" encoding="utf-8"?>
<sst xmlns="http://schemas.openxmlformats.org/spreadsheetml/2006/main" count="663" uniqueCount="182">
  <si>
    <t>Rate change request template</t>
  </si>
  <si>
    <t>Purpose:</t>
  </si>
  <si>
    <t>Example completed report</t>
  </si>
  <si>
    <t>1. Provider trading name</t>
  </si>
  <si>
    <t>Example Provider Name</t>
  </si>
  <si>
    <t>Consultancy</t>
  </si>
  <si>
    <t>Architecture and Design</t>
  </si>
  <si>
    <t>LCI percentage change is 1.9%</t>
  </si>
  <si>
    <t>Letter including ref to Statistics NZ LCI data</t>
  </si>
  <si>
    <t>Assurance</t>
  </si>
  <si>
    <t>Audit</t>
  </si>
  <si>
    <t>These steps will help you complete the template:</t>
  </si>
  <si>
    <t>1.) Enter your provider trading name</t>
  </si>
  <si>
    <t>Category</t>
  </si>
  <si>
    <t>Sub category</t>
  </si>
  <si>
    <t>Accounting</t>
  </si>
  <si>
    <t>Maximum AoG daily rate job level 1</t>
  </si>
  <si>
    <t>Maximum AoG daily rate job level 2</t>
  </si>
  <si>
    <t>Maximum AoG daily rate job level 3</t>
  </si>
  <si>
    <t>Finance &amp; Economics</t>
  </si>
  <si>
    <t>Maximum AoG daily rate job level 4</t>
  </si>
  <si>
    <t>Human Resource</t>
  </si>
  <si>
    <t>Maximum AoG daily rate job level 5</t>
  </si>
  <si>
    <t>Marketing and Public Relations</t>
  </si>
  <si>
    <t>Standard AoG daily rate job level 1</t>
  </si>
  <si>
    <t>Operations Management and Risk</t>
  </si>
  <si>
    <t>Standard AoG daily rate job level 2</t>
  </si>
  <si>
    <t>Policy, Research and Development</t>
  </si>
  <si>
    <t>Standard AoG daily rate job level 3</t>
  </si>
  <si>
    <t>Procurement &amp; Logistics</t>
  </si>
  <si>
    <t>Standard AoG daily rate job level 4</t>
  </si>
  <si>
    <t>Taxation</t>
  </si>
  <si>
    <t>Standard AoG daily rate job level 5</t>
  </si>
  <si>
    <t>Business Change</t>
  </si>
  <si>
    <t>2. Contract start date</t>
  </si>
  <si>
    <t>3. Category</t>
  </si>
  <si>
    <t>4. Sub category</t>
  </si>
  <si>
    <t>2.) Date when the Services Agreement was signed</t>
  </si>
  <si>
    <t>REQUEST FOR APPROVAL- RATE CHANGE REQUEST</t>
  </si>
  <si>
    <t xml:space="preserve"> Approver</t>
  </si>
  <si>
    <t>Provider Name</t>
  </si>
  <si>
    <t xml:space="preserve">Change Requested Date </t>
  </si>
  <si>
    <t>Change Request Effect Date</t>
  </si>
  <si>
    <t>Total Agency Spend the Last 4 Quarters and by which Agencies</t>
  </si>
  <si>
    <r>
      <rPr>
        <b/>
        <sz val="11"/>
        <rFont val="Calibri"/>
        <family val="2"/>
        <scheme val="minor"/>
      </rPr>
      <t>$XX.XX</t>
    </r>
    <r>
      <rPr>
        <sz val="11"/>
        <rFont val="Calibri"/>
        <family val="2"/>
        <scheme val="minor"/>
      </rPr>
      <t xml:space="preserve">
XXXX- XX%
XXXX- XX%
XXXX- XX%
XXXX- XX%</t>
    </r>
  </si>
  <si>
    <t>Estimated Impact to a Quarter</t>
  </si>
  <si>
    <t>Estimated Impact to Annually</t>
  </si>
  <si>
    <t>Average Maximum Rate Increase     (% Change)</t>
  </si>
  <si>
    <t>CPI/LCI
Remcomdation</t>
  </si>
  <si>
    <t xml:space="preserve">CPI QX 20XX- Q2 202X= XX%
LCI QX 20XX- Q2 202X= XX%
</t>
  </si>
  <si>
    <t>Change Request Reason</t>
  </si>
  <si>
    <t>Price Change Request Analysis Mako Link</t>
  </si>
  <si>
    <t>CoE Recommendation and Reason</t>
  </si>
  <si>
    <t>Approver Decision</t>
  </si>
  <si>
    <t>(Approve/Decline)</t>
  </si>
  <si>
    <t>Notes</t>
  </si>
  <si>
    <t>Construction Consultancy Services</t>
  </si>
  <si>
    <t xml:space="preserve">Advertising Services </t>
  </si>
  <si>
    <t>Design Services</t>
  </si>
  <si>
    <t>External Legal Services</t>
  </si>
  <si>
    <t>Building Services/ Mechanical/ Hydraulic/ Electrical Engineering</t>
  </si>
  <si>
    <t>Civil/ Structural/ Geo-technical Engineering</t>
  </si>
  <si>
    <t>Environmental Services</t>
  </si>
  <si>
    <t>Fire Engineering</t>
  </si>
  <si>
    <t>Project Management</t>
  </si>
  <si>
    <t>Quantity Surveying</t>
  </si>
  <si>
    <t>Supplementary Services</t>
  </si>
  <si>
    <t>Transport Engineering</t>
  </si>
  <si>
    <t>Client Services</t>
  </si>
  <si>
    <t>Creative and Production Services</t>
  </si>
  <si>
    <t>Media Services</t>
  </si>
  <si>
    <t>Banking and Finance Law</t>
  </si>
  <si>
    <t>Corporate and Commercial Law</t>
  </si>
  <si>
    <t>Employment Law</t>
  </si>
  <si>
    <t>Environmental and Resource Management Law</t>
  </si>
  <si>
    <t>Health and Safety Law</t>
  </si>
  <si>
    <t>Litigation</t>
  </si>
  <si>
    <t xml:space="preserve">Other Legal Area </t>
  </si>
  <si>
    <t>Property and Construction Law</t>
  </si>
  <si>
    <t>Public Law</t>
  </si>
  <si>
    <t>Accounting Maximum</t>
  </si>
  <si>
    <t>Assurance Standard</t>
  </si>
  <si>
    <t>Audit Standard</t>
  </si>
  <si>
    <t>Business Change Standard</t>
  </si>
  <si>
    <t>Business Change Maximum</t>
  </si>
  <si>
    <t>Assurance Maximum</t>
  </si>
  <si>
    <t>Audit Maximum</t>
  </si>
  <si>
    <t>Finance &amp; Economics Standard</t>
  </si>
  <si>
    <t>Finance &amp; Economics Maximum</t>
  </si>
  <si>
    <t>Human Resource Standard</t>
  </si>
  <si>
    <t>Human Resource Maximum</t>
  </si>
  <si>
    <t>Operations Management Standard</t>
  </si>
  <si>
    <t>Operations Management Maximum</t>
  </si>
  <si>
    <t>Policy, Research and Development  Standard</t>
  </si>
  <si>
    <t xml:space="preserve">Policy, Research and Development  Maximum </t>
  </si>
  <si>
    <t>Procurement &amp; Logistics Standard</t>
  </si>
  <si>
    <t>Procurement &amp; Logistics Maximum</t>
  </si>
  <si>
    <t>Taxation Standard</t>
  </si>
  <si>
    <t>Taxation Maximum</t>
  </si>
  <si>
    <t>Average Standard Rate Increase     (% Change)</t>
  </si>
  <si>
    <t>Refer to Submission tab for more detail</t>
  </si>
  <si>
    <t xml:space="preserve">Provider Tier </t>
  </si>
  <si>
    <t>Lookup</t>
  </si>
  <si>
    <t>level 1</t>
  </si>
  <si>
    <t>level 2</t>
  </si>
  <si>
    <t>level 3</t>
  </si>
  <si>
    <t>level 4</t>
  </si>
  <si>
    <t>level 5</t>
  </si>
  <si>
    <t>Accounting Standard</t>
  </si>
  <si>
    <t>5. Tier *Only appiles to Consultancy Services</t>
  </si>
  <si>
    <t>N/A</t>
  </si>
  <si>
    <t>Managing Director</t>
  </si>
  <si>
    <t>Technical Director</t>
  </si>
  <si>
    <t>Principal</t>
  </si>
  <si>
    <t>Senior</t>
  </si>
  <si>
    <t>Intermediate</t>
  </si>
  <si>
    <t>Junior</t>
  </si>
  <si>
    <t xml:space="preserve">Designer </t>
  </si>
  <si>
    <t>Marketing and public relations Standard</t>
  </si>
  <si>
    <t>Marketing and public relations Maximum</t>
  </si>
  <si>
    <t>Peer Reviewed</t>
  </si>
  <si>
    <t>Law Clerk</t>
  </si>
  <si>
    <t>Legal Executive / Paralegal</t>
  </si>
  <si>
    <t>Partner / Principal</t>
  </si>
  <si>
    <t>Senior Associate</t>
  </si>
  <si>
    <t>Solicitor 1y-2y 11m PQE</t>
  </si>
  <si>
    <t>Solicitor 3y-4y 11m PQE</t>
  </si>
  <si>
    <t>Solicitor 5y-6y 11m PQE</t>
  </si>
  <si>
    <t>Special Consultant / Consultant</t>
  </si>
  <si>
    <t>Exernal Legal Services</t>
  </si>
  <si>
    <t>Average Rate Increase (% Change)</t>
  </si>
  <si>
    <t xml:space="preserve">Construction Consultancy Services
</t>
  </si>
  <si>
    <t>Role</t>
  </si>
  <si>
    <t xml:space="preserve">Advertising or Design
</t>
  </si>
  <si>
    <t>16. Total participating agency spend (last 4 quarters) for all rate types</t>
  </si>
  <si>
    <t>15. List of top 4 participating agencies you have provided services to (last 4 quarters) for all rate types</t>
  </si>
  <si>
    <t>MoE, NZTA, MFE, DOC</t>
  </si>
  <si>
    <t>15.) List of top 4 participating agencies you have provided services to (last 4 quarters) for all rate types</t>
  </si>
  <si>
    <t>16.) Provide total amount of spend by all participating agency in the last 4 quarters for all rate types</t>
  </si>
  <si>
    <t>17.) Provide percentage of total agency spend that was charged at the rate type provided under '6.Rate type'</t>
  </si>
  <si>
    <t>18.) Automated formula will calculate 12 months spend forecast</t>
  </si>
  <si>
    <t>Instructions</t>
  </si>
  <si>
    <t xml:space="preserve">Use the example and steps to help you complete the template. Remember to save your workbook frequently. </t>
  </si>
  <si>
    <t xml:space="preserve">Use this template to notify the Professional Services team of any requests regarding rates changes, as outlined in the Services Agreement. </t>
  </si>
  <si>
    <t>All-of-Government Consultancy Services, Construction Consultancy Services, Advertising Services, Design Services, and, External Legal Services</t>
  </si>
  <si>
    <t>6. Rate type (Select from drop down box choose current daily rate type or type in the require roles)</t>
  </si>
  <si>
    <t>11. Date Last Changed</t>
  </si>
  <si>
    <t>15. List of the top 4 participating agencies you have provide work on using this agreement. (last 4 quarters) for all rate types</t>
  </si>
  <si>
    <t>17. % of total spend that was charged at this rate type ( G )</t>
  </si>
  <si>
    <t>12. Current AoG rate $</t>
  </si>
  <si>
    <t>7. Proposed effective date</t>
  </si>
  <si>
    <t>8. Comments incl details to substantiate justification</t>
  </si>
  <si>
    <t>9. Supporting documents / information provided to substantiate the justifaction</t>
  </si>
  <si>
    <t>10. Best Market Rate (BMR) $</t>
  </si>
  <si>
    <t>11. Date Last Rate Changed</t>
  </si>
  <si>
    <t>17. % of total spend that was charged at this rate type ( F )</t>
  </si>
  <si>
    <t>3.) From the drop down box choose service category  (Consultancy, Construction Consultancy Services, Advertising Services, Design Services, External Legal Services)</t>
  </si>
  <si>
    <t xml:space="preserve">4.) From the drop down box choose sub category </t>
  </si>
  <si>
    <t>5.) From the drop down box choose provider tier *Only applies to Consultancy Services*</t>
  </si>
  <si>
    <t>6.) From the drop down box choose current daily rate type or type in the roles</t>
  </si>
  <si>
    <t>7.) Date when rate change is effective from</t>
  </si>
  <si>
    <t>8.) Comments incl details to substantiate justification</t>
  </si>
  <si>
    <t>9.) Supporting documents / information provided to substantiate the justifaction</t>
  </si>
  <si>
    <t xml:space="preserve">Complete the 'Submissions' tab and send the completed template to </t>
  </si>
  <si>
    <t>aogprofessional@mbie.govt.nz</t>
  </si>
  <si>
    <t>10.) Best Market Rate (BMR) given to non AoG Clients</t>
  </si>
  <si>
    <t>11.) Date Last Changed</t>
  </si>
  <si>
    <t>13.) Proposed AoG new rate</t>
  </si>
  <si>
    <t>13. Proposed New AoG rate $</t>
  </si>
  <si>
    <t>12. Current  AoG rate $</t>
  </si>
  <si>
    <t>12.) Current AoG rate- Rates published on the Online Panel Directory (OPD)</t>
  </si>
  <si>
    <t>18. 12 months forecast $ impact 
=(Q*R)*O
(Automated Formula)</t>
  </si>
  <si>
    <t>14. % change
=(N-M)/M
(Automated Formula)</t>
  </si>
  <si>
    <t>14.) % change =(N-M)/M Automated formula will calculate percentage of rate increase</t>
  </si>
  <si>
    <t>To note, all fields are required to be filled left to right. The line will turn blue once all required information is filled.</t>
  </si>
  <si>
    <t>Column1</t>
  </si>
  <si>
    <t>Column2</t>
  </si>
  <si>
    <t>Column3</t>
  </si>
  <si>
    <t>Column4</t>
  </si>
  <si>
    <t>Sub Category</t>
  </si>
  <si>
    <t>Number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</si>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</sst>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FFFF"/>
      <name val="Arial"/>
      <family val="2"/>
    </font>
    <font>
      <b/>
      <i/>
      <sz val="11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31508B"/>
        <bgColor rgb="FF31508B"/>
      </patternFill>
    </fill>
    <fill>
      <patternFill patternType="solid">
        <fgColor rgb="FFFFFFFF"/>
        <bgColor rgb="FF000000"/>
      </patternFill>
    </fill>
    <fill>
      <patternFill patternType="solid">
        <fgColor rgb="FFCEDAEE"/>
        <bgColor rgb="FFCEDAEE"/>
      </patternFill>
    </fill>
    <fill>
      <patternFill patternType="solid">
        <fgColor rgb="FF014169"/>
        <bgColor indexed="64"/>
      </patternFill>
    </fill>
    <fill>
      <patternFill patternType="solid">
        <fgColor rgb="FF005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theme="6" tint="0.79998168889431442"/>
      </patternFill>
    </fill>
  </fills>
  <borders count="40">
    <border>
      <left/>
      <right/>
      <top/>
      <bottom/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6F8FCC"/>
      </left>
      <right/>
      <top style="thin">
        <color rgb="FF6F8FCC"/>
      </top>
      <bottom/>
      <diagonal/>
    </border>
    <border>
      <left/>
      <right/>
      <top style="thin">
        <color rgb="FF6F8FCC"/>
      </top>
      <bottom/>
      <diagonal/>
    </border>
    <border>
      <left/>
      <right style="thin">
        <color rgb="FF6F8FCC"/>
      </right>
      <top style="thin">
        <color rgb="FF6F8F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F8FCC"/>
      </right>
      <top style="thin">
        <color rgb="FF6F8FCC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4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2" fillId="2" borderId="1" xfId="0" applyFont="1" applyFill="1" applyBorder="1"/>
    <xf numFmtId="0" fontId="0" fillId="3" borderId="0" xfId="0" applyFill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7" fillId="5" borderId="0" xfId="0" applyFont="1" applyFill="1"/>
    <xf numFmtId="0" fontId="8" fillId="6" borderId="10" xfId="0" applyFont="1" applyFill="1" applyBorder="1"/>
    <xf numFmtId="14" fontId="8" fillId="6" borderId="10" xfId="0" applyNumberFormat="1" applyFont="1" applyFill="1" applyBorder="1"/>
    <xf numFmtId="44" fontId="8" fillId="6" borderId="10" xfId="1" applyFont="1" applyFill="1" applyBorder="1"/>
    <xf numFmtId="10" fontId="4" fillId="6" borderId="10" xfId="2" applyNumberFormat="1" applyFont="1" applyFill="1" applyBorder="1"/>
    <xf numFmtId="9" fontId="8" fillId="6" borderId="10" xfId="2" applyFont="1" applyFill="1" applyBorder="1"/>
    <xf numFmtId="6" fontId="8" fillId="6" borderId="10" xfId="1" applyNumberFormat="1" applyFont="1" applyFill="1" applyBorder="1"/>
    <xf numFmtId="0" fontId="8" fillId="5" borderId="0" xfId="0" applyFont="1" applyFill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 indent="4"/>
    </xf>
    <xf numFmtId="0" fontId="6" fillId="4" borderId="11" xfId="0" applyFont="1" applyFill="1" applyBorder="1" applyAlignment="1">
      <alignment wrapText="1"/>
    </xf>
    <xf numFmtId="164" fontId="6" fillId="4" borderId="8" xfId="0" applyNumberFormat="1" applyFont="1" applyFill="1" applyBorder="1" applyAlignment="1">
      <alignment wrapText="1"/>
    </xf>
    <xf numFmtId="164" fontId="3" fillId="0" borderId="0" xfId="0" applyNumberFormat="1" applyFont="1" applyProtection="1">
      <protection locked="0"/>
    </xf>
    <xf numFmtId="0" fontId="6" fillId="4" borderId="8" xfId="0" applyNumberFormat="1" applyFont="1" applyFill="1" applyBorder="1" applyAlignment="1">
      <alignment wrapText="1"/>
    </xf>
    <xf numFmtId="2" fontId="6" fillId="4" borderId="8" xfId="0" applyNumberFormat="1" applyFont="1" applyFill="1" applyBorder="1" applyAlignment="1">
      <alignment wrapText="1"/>
    </xf>
    <xf numFmtId="2" fontId="3" fillId="0" borderId="0" xfId="0" applyNumberFormat="1" applyFont="1"/>
    <xf numFmtId="0" fontId="3" fillId="0" borderId="0" xfId="0" applyNumberFormat="1" applyFont="1" applyProtection="1">
      <protection locked="0"/>
    </xf>
    <xf numFmtId="0" fontId="3" fillId="0" borderId="0" xfId="0" applyNumberFormat="1" applyFont="1" applyFill="1" applyProtection="1">
      <protection locked="0"/>
    </xf>
    <xf numFmtId="0" fontId="6" fillId="4" borderId="7" xfId="0" applyNumberFormat="1" applyFont="1" applyFill="1" applyBorder="1" applyAlignment="1">
      <alignment wrapText="1"/>
    </xf>
    <xf numFmtId="0" fontId="10" fillId="3" borderId="0" xfId="0" applyFont="1" applyFill="1"/>
    <xf numFmtId="0" fontId="16" fillId="8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 wrapText="1"/>
    </xf>
    <xf numFmtId="0" fontId="14" fillId="0" borderId="0" xfId="0" applyFont="1"/>
    <xf numFmtId="0" fontId="18" fillId="8" borderId="12" xfId="0" applyFont="1" applyFill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/>
    </xf>
    <xf numFmtId="9" fontId="19" fillId="0" borderId="10" xfId="2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vertical="top"/>
    </xf>
    <xf numFmtId="0" fontId="16" fillId="8" borderId="10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6" fontId="19" fillId="0" borderId="10" xfId="0" applyNumberFormat="1" applyFont="1" applyBorder="1" applyAlignment="1">
      <alignment vertical="center" wrapText="1"/>
    </xf>
    <xf numFmtId="0" fontId="17" fillId="9" borderId="10" xfId="0" applyFont="1" applyFill="1" applyBorder="1" applyAlignment="1">
      <alignment vertical="center"/>
    </xf>
    <xf numFmtId="0" fontId="15" fillId="7" borderId="10" xfId="0" applyFont="1" applyFill="1" applyBorder="1" applyAlignment="1">
      <alignment vertical="center"/>
    </xf>
    <xf numFmtId="0" fontId="3" fillId="0" borderId="0" xfId="0" applyNumberFormat="1" applyFont="1"/>
    <xf numFmtId="0" fontId="7" fillId="10" borderId="0" xfId="0" applyFont="1" applyFill="1"/>
    <xf numFmtId="0" fontId="0" fillId="3" borderId="0" xfId="0" applyFont="1" applyFill="1"/>
    <xf numFmtId="0" fontId="0" fillId="3" borderId="0" xfId="0" applyFont="1" applyFill="1" applyAlignment="1">
      <alignment wrapText="1"/>
    </xf>
    <xf numFmtId="0" fontId="26" fillId="10" borderId="0" xfId="0" applyFont="1" applyFill="1"/>
    <xf numFmtId="9" fontId="6" fillId="4" borderId="8" xfId="2" applyFont="1" applyFill="1" applyBorder="1" applyAlignment="1">
      <alignment wrapText="1"/>
    </xf>
    <xf numFmtId="9" fontId="3" fillId="0" borderId="0" xfId="2" applyFont="1" applyProtection="1">
      <protection locked="0"/>
    </xf>
    <xf numFmtId="6" fontId="20" fillId="0" borderId="15" xfId="0" applyNumberFormat="1" applyFont="1" applyBorder="1" applyAlignment="1">
      <alignment horizontal="center" vertical="center" wrapText="1"/>
    </xf>
    <xf numFmtId="9" fontId="19" fillId="0" borderId="32" xfId="2" applyFont="1" applyBorder="1" applyAlignment="1">
      <alignment horizontal="center" vertical="center" wrapText="1"/>
    </xf>
    <xf numFmtId="9" fontId="24" fillId="0" borderId="25" xfId="2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vertical="center" wrapText="1"/>
    </xf>
    <xf numFmtId="9" fontId="19" fillId="0" borderId="10" xfId="2" applyFont="1" applyBorder="1" applyAlignment="1">
      <alignment horizontal="center" vertical="center" wrapText="1"/>
    </xf>
    <xf numFmtId="9" fontId="19" fillId="0" borderId="10" xfId="2" applyFont="1" applyBorder="1" applyAlignment="1">
      <alignment vertical="center" wrapText="1"/>
    </xf>
    <xf numFmtId="0" fontId="10" fillId="3" borderId="4" xfId="0" applyFont="1" applyFill="1" applyBorder="1"/>
    <xf numFmtId="0" fontId="27" fillId="3" borderId="0" xfId="0" applyFont="1" applyFill="1"/>
    <xf numFmtId="0" fontId="7" fillId="6" borderId="10" xfId="0" applyNumberFormat="1" applyFont="1" applyFill="1" applyBorder="1"/>
    <xf numFmtId="14" fontId="7" fillId="6" borderId="10" xfId="0" applyNumberFormat="1" applyFont="1" applyFill="1" applyBorder="1"/>
    <xf numFmtId="164" fontId="7" fillId="6" borderId="10" xfId="0" applyNumberFormat="1" applyFont="1" applyFill="1" applyBorder="1"/>
    <xf numFmtId="9" fontId="7" fillId="6" borderId="10" xfId="2" applyFont="1" applyFill="1" applyBorder="1"/>
    <xf numFmtId="0" fontId="7" fillId="6" borderId="10" xfId="2" applyNumberFormat="1" applyFont="1" applyFill="1" applyBorder="1"/>
    <xf numFmtId="14" fontId="6" fillId="4" borderId="8" xfId="0" applyNumberFormat="1" applyFont="1" applyFill="1" applyBorder="1" applyAlignment="1">
      <alignment wrapText="1"/>
    </xf>
    <xf numFmtId="14" fontId="3" fillId="0" borderId="0" xfId="0" applyNumberFormat="1" applyFont="1" applyProtection="1">
      <protection locked="0"/>
    </xf>
    <xf numFmtId="44" fontId="8" fillId="6" borderId="28" xfId="1" applyFont="1" applyFill="1" applyBorder="1"/>
    <xf numFmtId="0" fontId="28" fillId="3" borderId="0" xfId="3" applyFill="1" applyAlignment="1">
      <alignment wrapText="1"/>
    </xf>
    <xf numFmtId="0" fontId="0" fillId="11" borderId="33" xfId="0" applyFont="1" applyFill="1" applyBorder="1"/>
    <xf numFmtId="0" fontId="0" fillId="0" borderId="33" xfId="0" applyFont="1" applyBorder="1"/>
    <xf numFmtId="0" fontId="0" fillId="11" borderId="34" xfId="0" applyFont="1" applyFill="1" applyBorder="1"/>
    <xf numFmtId="0" fontId="2" fillId="12" borderId="35" xfId="0" applyFont="1" applyFill="1" applyBorder="1"/>
    <xf numFmtId="0" fontId="2" fillId="12" borderId="36" xfId="0" applyFont="1" applyFill="1" applyBorder="1"/>
    <xf numFmtId="0" fontId="0" fillId="13" borderId="35" xfId="0" applyFont="1" applyFill="1" applyBorder="1"/>
    <xf numFmtId="0" fontId="0" fillId="13" borderId="36" xfId="0" applyFont="1" applyFill="1" applyBorder="1"/>
    <xf numFmtId="0" fontId="0" fillId="0" borderId="35" xfId="0" applyFont="1" applyBorder="1"/>
    <xf numFmtId="0" fontId="0" fillId="0" borderId="36" xfId="0" applyFont="1" applyBorder="1"/>
    <xf numFmtId="0" fontId="0" fillId="11" borderId="37" xfId="0" applyFont="1" applyFill="1" applyBorder="1"/>
    <xf numFmtId="0" fontId="0" fillId="13" borderId="37" xfId="0" applyFont="1" applyFill="1" applyBorder="1"/>
    <xf numFmtId="0" fontId="0" fillId="11" borderId="38" xfId="0" applyFont="1" applyFill="1" applyBorder="1"/>
    <xf numFmtId="0" fontId="0" fillId="14" borderId="39" xfId="0" applyFont="1" applyFill="1" applyBorder="1"/>
    <xf numFmtId="0" fontId="0" fillId="0" borderId="39" xfId="0" applyFont="1" applyBorder="1"/>
    <xf numFmtId="0" fontId="2" fillId="2" borderId="0" xfId="0" applyFont="1" applyFill="1" applyBorder="1"/>
    <xf numFmtId="9" fontId="19" fillId="0" borderId="10" xfId="2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19" fillId="9" borderId="10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0" fontId="22" fillId="9" borderId="10" xfId="0" applyFont="1" applyFill="1" applyBorder="1" applyAlignment="1">
      <alignment horizontal="left" vertical="center"/>
    </xf>
    <xf numFmtId="0" fontId="19" fillId="0" borderId="10" xfId="0" quotePrefix="1" applyFont="1" applyBorder="1" applyAlignment="1">
      <alignment horizontal="left" vertical="top" wrapText="1"/>
    </xf>
    <xf numFmtId="0" fontId="19" fillId="9" borderId="10" xfId="0" applyFont="1" applyFill="1" applyBorder="1" applyAlignment="1">
      <alignment horizontal="center" vertical="top"/>
    </xf>
    <xf numFmtId="165" fontId="19" fillId="0" borderId="10" xfId="0" applyNumberFormat="1" applyFont="1" applyBorder="1" applyAlignment="1">
      <alignment horizontal="center" vertical="top"/>
    </xf>
    <xf numFmtId="6" fontId="19" fillId="0" borderId="27" xfId="0" applyNumberFormat="1" applyFont="1" applyBorder="1" applyAlignment="1">
      <alignment horizontal="center" vertical="center" wrapText="1"/>
    </xf>
    <xf numFmtId="6" fontId="19" fillId="0" borderId="20" xfId="0" applyNumberFormat="1" applyFont="1" applyBorder="1" applyAlignment="1">
      <alignment horizontal="center" vertical="center" wrapText="1"/>
    </xf>
    <xf numFmtId="6" fontId="19" fillId="0" borderId="28" xfId="0" applyNumberFormat="1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7" fillId="9" borderId="27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17" fillId="9" borderId="28" xfId="0" applyFont="1" applyFill="1" applyBorder="1" applyAlignment="1">
      <alignment horizontal="center" vertical="center"/>
    </xf>
    <xf numFmtId="6" fontId="19" fillId="0" borderId="10" xfId="0" applyNumberFormat="1" applyFont="1" applyBorder="1" applyAlignment="1">
      <alignment horizontal="left" vertical="top" wrapText="1"/>
    </xf>
    <xf numFmtId="9" fontId="19" fillId="0" borderId="10" xfId="2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27" xfId="0" quotePrefix="1" applyFont="1" applyBorder="1" applyAlignment="1">
      <alignment horizontal="left" vertical="top" wrapText="1"/>
    </xf>
    <xf numFmtId="0" fontId="19" fillId="0" borderId="20" xfId="0" quotePrefix="1" applyFont="1" applyBorder="1" applyAlignment="1">
      <alignment horizontal="left" vertical="top" wrapText="1"/>
    </xf>
    <xf numFmtId="0" fontId="19" fillId="0" borderId="28" xfId="0" quotePrefix="1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22" fillId="9" borderId="27" xfId="0" applyFont="1" applyFill="1" applyBorder="1" applyAlignment="1">
      <alignment horizontal="left" vertical="center"/>
    </xf>
    <xf numFmtId="0" fontId="22" fillId="9" borderId="20" xfId="0" applyFont="1" applyFill="1" applyBorder="1" applyAlignment="1">
      <alignment horizontal="left" vertical="center"/>
    </xf>
    <xf numFmtId="0" fontId="22" fillId="9" borderId="28" xfId="0" applyFont="1" applyFill="1" applyBorder="1" applyAlignment="1">
      <alignment horizontal="left" vertical="center"/>
    </xf>
    <xf numFmtId="0" fontId="19" fillId="9" borderId="27" xfId="0" applyFont="1" applyFill="1" applyBorder="1" applyAlignment="1">
      <alignment horizontal="center" vertical="top" wrapText="1"/>
    </xf>
    <xf numFmtId="0" fontId="19" fillId="9" borderId="20" xfId="0" applyFont="1" applyFill="1" applyBorder="1" applyAlignment="1">
      <alignment horizontal="center" vertical="top" wrapText="1"/>
    </xf>
    <xf numFmtId="0" fontId="19" fillId="9" borderId="28" xfId="0" applyFont="1" applyFill="1" applyBorder="1" applyAlignment="1">
      <alignment horizontal="center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center" vertical="top"/>
    </xf>
    <xf numFmtId="0" fontId="21" fillId="0" borderId="20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15" fillId="7" borderId="10" xfId="0" applyFont="1" applyFill="1" applyBorder="1" applyAlignment="1">
      <alignment horizontal="center" vertical="center"/>
    </xf>
    <xf numFmtId="6" fontId="19" fillId="0" borderId="10" xfId="0" applyNumberFormat="1" applyFont="1" applyBorder="1" applyAlignment="1">
      <alignment horizontal="center" vertical="center" wrapText="1"/>
    </xf>
    <xf numFmtId="9" fontId="19" fillId="0" borderId="27" xfId="2" applyFont="1" applyBorder="1" applyAlignment="1">
      <alignment horizontal="center" vertical="top" wrapText="1"/>
    </xf>
    <xf numFmtId="9" fontId="19" fillId="0" borderId="20" xfId="2" applyFont="1" applyBorder="1" applyAlignment="1">
      <alignment horizontal="center" vertical="top" wrapText="1"/>
    </xf>
    <xf numFmtId="9" fontId="19" fillId="0" borderId="28" xfId="2" applyFont="1" applyBorder="1" applyAlignment="1">
      <alignment horizontal="center" vertical="top" wrapText="1"/>
    </xf>
    <xf numFmtId="0" fontId="17" fillId="9" borderId="10" xfId="0" applyFont="1" applyFill="1" applyBorder="1" applyAlignment="1">
      <alignment horizontal="center" vertical="center"/>
    </xf>
    <xf numFmtId="6" fontId="19" fillId="0" borderId="26" xfId="0" applyNumberFormat="1" applyFont="1" applyBorder="1" applyAlignment="1">
      <alignment horizontal="center" vertical="center" wrapText="1"/>
    </xf>
    <xf numFmtId="6" fontId="19" fillId="0" borderId="0" xfId="0" applyNumberFormat="1" applyFont="1" applyBorder="1" applyAlignment="1">
      <alignment horizontal="center" vertical="center" wrapText="1"/>
    </xf>
    <xf numFmtId="6" fontId="19" fillId="0" borderId="5" xfId="0" applyNumberFormat="1" applyFont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top" wrapText="1"/>
    </xf>
    <xf numFmtId="0" fontId="15" fillId="7" borderId="26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9" fontId="24" fillId="0" borderId="27" xfId="2" applyFont="1" applyBorder="1" applyAlignment="1">
      <alignment horizontal="center" vertical="center" wrapText="1"/>
    </xf>
    <xf numFmtId="9" fontId="24" fillId="0" borderId="20" xfId="2" applyFont="1" applyBorder="1" applyAlignment="1">
      <alignment horizontal="center" vertical="center" wrapText="1"/>
    </xf>
    <xf numFmtId="9" fontId="24" fillId="0" borderId="6" xfId="2" applyFont="1" applyBorder="1" applyAlignment="1">
      <alignment horizontal="center" vertical="center" wrapText="1"/>
    </xf>
    <xf numFmtId="6" fontId="19" fillId="0" borderId="26" xfId="0" applyNumberFormat="1" applyFont="1" applyBorder="1" applyAlignment="1">
      <alignment horizontal="left" vertical="top" wrapText="1"/>
    </xf>
    <xf numFmtId="6" fontId="19" fillId="0" borderId="0" xfId="0" applyNumberFormat="1" applyFont="1" applyBorder="1" applyAlignment="1">
      <alignment horizontal="left" vertical="top" wrapText="1"/>
    </xf>
    <xf numFmtId="6" fontId="19" fillId="0" borderId="5" xfId="0" applyNumberFormat="1" applyFont="1" applyBorder="1" applyAlignment="1">
      <alignment horizontal="left" vertical="top" wrapText="1"/>
    </xf>
    <xf numFmtId="165" fontId="19" fillId="0" borderId="26" xfId="0" applyNumberFormat="1" applyFont="1" applyBorder="1" applyAlignment="1">
      <alignment horizontal="center" vertical="top"/>
    </xf>
    <xf numFmtId="165" fontId="19" fillId="0" borderId="0" xfId="0" applyNumberFormat="1" applyFont="1" applyBorder="1" applyAlignment="1">
      <alignment horizontal="center" vertical="top"/>
    </xf>
    <xf numFmtId="165" fontId="19" fillId="0" borderId="5" xfId="0" applyNumberFormat="1" applyFont="1" applyBorder="1" applyAlignment="1">
      <alignment horizontal="center" vertical="top"/>
    </xf>
    <xf numFmtId="165" fontId="19" fillId="0" borderId="31" xfId="0" applyNumberFormat="1" applyFont="1" applyBorder="1" applyAlignment="1">
      <alignment horizontal="center" vertical="top"/>
    </xf>
    <xf numFmtId="165" fontId="19" fillId="0" borderId="2" xfId="0" applyNumberFormat="1" applyFont="1" applyBorder="1" applyAlignment="1">
      <alignment horizontal="center" vertical="top"/>
    </xf>
    <xf numFmtId="165" fontId="19" fillId="0" borderId="3" xfId="0" applyNumberFormat="1" applyFont="1" applyBorder="1" applyAlignment="1">
      <alignment horizontal="center" vertical="top"/>
    </xf>
    <xf numFmtId="0" fontId="19" fillId="0" borderId="12" xfId="0" quotePrefix="1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165" fontId="19" fillId="0" borderId="19" xfId="0" applyNumberFormat="1" applyFont="1" applyBorder="1" applyAlignment="1">
      <alignment horizontal="left" vertical="top"/>
    </xf>
    <xf numFmtId="165" fontId="19" fillId="0" borderId="20" xfId="0" applyNumberFormat="1" applyFont="1" applyBorder="1" applyAlignment="1">
      <alignment horizontal="left" vertical="top"/>
    </xf>
    <xf numFmtId="165" fontId="19" fillId="0" borderId="21" xfId="0" applyNumberFormat="1" applyFont="1" applyBorder="1" applyAlignment="1">
      <alignment horizontal="left" vertical="top"/>
    </xf>
    <xf numFmtId="6" fontId="19" fillId="0" borderId="19" xfId="0" applyNumberFormat="1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6" fontId="19" fillId="0" borderId="19" xfId="0" applyNumberFormat="1" applyFont="1" applyBorder="1" applyAlignment="1">
      <alignment horizontal="center" vertical="center" wrapText="1"/>
    </xf>
    <xf numFmtId="6" fontId="19" fillId="0" borderId="21" xfId="0" applyNumberFormat="1" applyFont="1" applyBorder="1" applyAlignment="1">
      <alignment horizontal="center" vertical="center" wrapText="1"/>
    </xf>
    <xf numFmtId="6" fontId="19" fillId="0" borderId="31" xfId="0" applyNumberFormat="1" applyFont="1" applyBorder="1" applyAlignment="1">
      <alignment horizontal="center" vertical="center" wrapText="1"/>
    </xf>
    <xf numFmtId="6" fontId="19" fillId="0" borderId="2" xfId="0" applyNumberFormat="1" applyFont="1" applyBorder="1" applyAlignment="1">
      <alignment horizontal="center" vertical="center" wrapText="1"/>
    </xf>
    <xf numFmtId="6" fontId="19" fillId="0" borderId="2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top" wrapText="1"/>
    </xf>
    <xf numFmtId="9" fontId="20" fillId="0" borderId="19" xfId="0" applyNumberFormat="1" applyFont="1" applyBorder="1" applyAlignment="1">
      <alignment horizontal="center" vertical="center" wrapText="1"/>
    </xf>
    <xf numFmtId="9" fontId="19" fillId="0" borderId="20" xfId="0" applyNumberFormat="1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 wrapText="1"/>
    </xf>
    <xf numFmtId="9" fontId="20" fillId="0" borderId="19" xfId="2" applyFont="1" applyBorder="1" applyAlignment="1">
      <alignment horizontal="center" vertical="top" wrapText="1"/>
    </xf>
    <xf numFmtId="9" fontId="20" fillId="0" borderId="20" xfId="2" applyFont="1" applyBorder="1" applyAlignment="1">
      <alignment horizontal="center" vertical="top" wrapText="1"/>
    </xf>
    <xf numFmtId="9" fontId="20" fillId="0" borderId="30" xfId="2" applyFont="1" applyBorder="1" applyAlignment="1">
      <alignment horizontal="center" vertical="top" wrapText="1"/>
    </xf>
    <xf numFmtId="0" fontId="19" fillId="0" borderId="19" xfId="0" quotePrefix="1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19" fillId="9" borderId="19" xfId="0" applyFont="1" applyFill="1" applyBorder="1" applyAlignment="1">
      <alignment horizontal="left" vertical="top" wrapText="1"/>
    </xf>
    <xf numFmtId="0" fontId="19" fillId="9" borderId="20" xfId="0" applyFont="1" applyFill="1" applyBorder="1" applyAlignment="1">
      <alignment horizontal="left" vertical="top"/>
    </xf>
    <xf numFmtId="0" fontId="19" fillId="9" borderId="21" xfId="0" applyFont="1" applyFill="1" applyBorder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1" fillId="0" borderId="23" xfId="0" applyFont="1" applyBorder="1" applyAlignment="1">
      <alignment horizontal="left" vertical="top"/>
    </xf>
    <xf numFmtId="0" fontId="21" fillId="0" borderId="24" xfId="0" applyFont="1" applyBorder="1" applyAlignment="1">
      <alignment horizontal="left" vertical="top"/>
    </xf>
    <xf numFmtId="0" fontId="22" fillId="9" borderId="12" xfId="0" applyFont="1" applyFill="1" applyBorder="1" applyAlignment="1">
      <alignment horizontal="left" vertical="center"/>
    </xf>
    <xf numFmtId="0" fontId="23" fillId="9" borderId="13" xfId="0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17" fillId="9" borderId="14" xfId="0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left" vertical="top"/>
    </xf>
    <xf numFmtId="0" fontId="19" fillId="9" borderId="17" xfId="0" applyFont="1" applyFill="1" applyBorder="1" applyAlignment="1">
      <alignment horizontal="left" vertical="top"/>
    </xf>
    <xf numFmtId="0" fontId="19" fillId="9" borderId="18" xfId="0" applyFont="1" applyFill="1" applyBorder="1" applyAlignment="1">
      <alignment horizontal="left" vertical="top"/>
    </xf>
    <xf numFmtId="0" fontId="19" fillId="9" borderId="19" xfId="0" applyFont="1" applyFill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25" fillId="4" borderId="7" xfId="0" applyFont="1" applyFill="1" applyBorder="1" applyAlignment="1">
      <alignment horizontal="left" wrapText="1"/>
    </xf>
    <xf numFmtId="0" fontId="25" fillId="4" borderId="8" xfId="0" applyFont="1" applyFill="1" applyBorder="1" applyAlignment="1">
      <alignment horizontal="left" wrapText="1"/>
    </xf>
    <xf numFmtId="0" fontId="0" fillId="3" borderId="0" xfId="0" applyFont="1" applyFill="1" applyAlignment="1">
      <alignment wrapText="1"/>
    </xf>
    <xf numFmtId="164" fontId="6" fillId="4" borderId="9" xfId="0" applyNumberFormat="1" applyFont="1" applyFill="1" applyBorder="1" applyAlignment="1">
      <alignment wrapText="1"/>
    </xf>
    <xf numFmtId="164" fontId="0" fillId="0" borderId="0" xfId="0" applyNumberForma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3"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&quot;$&quot;#,##0.00"/>
      <fill>
        <patternFill patternType="solid">
          <fgColor rgb="FFCEDAEE"/>
          <bgColor rgb="FFCEDAEE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9" formatCode="d/mm/yyyy"/>
      <fill>
        <patternFill patternType="solid">
          <fgColor rgb="FFCEDAEE"/>
          <bgColor rgb="FFCEDAEE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top style="thin">
          <color theme="6" tint="0.39997558519241921"/>
        </top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6" tint="0.79998168889431442"/>
          <bgColor theme="6" tint="0.79998168889431442"/>
        </patternFill>
      </fill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6" tint="0.39997558519241921"/>
        </left>
        <right style="thin">
          <color theme="6" tint="0.39997558519241921"/>
        </right>
        <top/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border outline="0">
        <left style="thin">
          <color theme="6" tint="0.39997558519241921"/>
        </left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border outline="0">
        <left style="thin">
          <color theme="6" tint="0.39997558519241921"/>
        </left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border outline="0">
        <left style="thin">
          <color theme="6" tint="0.39997558519241921"/>
        </left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top style="thin">
          <color theme="6" tint="0.39997558519241921"/>
        </top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6" tint="0.79998168889431442"/>
          <bgColor theme="6" tint="0.79998168889431442"/>
        </patternFill>
      </fill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6"/>
          <bgColor theme="6"/>
        </patternFill>
      </fill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&quot;$&quot;#,##0.00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3" formatCode="0%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&quot;$&quot;#,##0.00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&quot;$&quot;#,##0.00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&quot;$&quot;#,##0.00"/>
      <fill>
        <patternFill patternType="solid">
          <fgColor rgb="FFCEDAEE"/>
          <bgColor rgb="FFCEDAEE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9" formatCode="d/mm/yyyy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9" formatCode="d/mm/yyyy"/>
      <fill>
        <patternFill patternType="solid">
          <fgColor rgb="FFCEDAEE"/>
          <bgColor rgb="FFCEDAEE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i val="0"/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rgb="FFCEDAEE"/>
          <bgColor rgb="FFCEDAEE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fill>
        <patternFill patternType="solid">
          <fgColor rgb="FF31508B"/>
          <bgColor rgb="FF31508B"/>
        </patternFill>
      </fill>
      <alignment horizontal="general" vertical="bottom" textRotation="0" wrapText="1" indent="0" justifyLastLine="0" shrinkToFit="0" readingOrder="0"/>
    </dxf>
    <dxf>
      <fill>
        <patternFill>
          <bgColor rgb="FFFF6161"/>
        </patternFill>
      </fill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colors>
    <mruColors>
      <color rgb="FFFF6161"/>
      <color rgb="FFF3B6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curement\Continuous%20Improvement%20Initiatives\Price%20Product%20Catalogue\Investigation\Master%20Catalogues\AoG%20Rental%20Vehicles%20Catalogue%20Tracking%20Data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ists"/>
      <sheetName val="AoG Rental Vehicles Catalogue T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S46" totalsRowShown="0" headerRowDxfId="43">
  <autoFilter ref="B1:S46" xr:uid="{00000000-000C-0000-FFFF-FFFF00000000}"/>
  <tableColumns count="18">
    <tableColumn id="1" xr3:uid="{00000000-0010-0000-0000-000001000000}" name="1. Provider trading name" dataDxfId="42"/>
    <tableColumn id="43" xr3:uid="{00000000-0010-0000-0000-00002B000000}" name="2. Contract start date" dataDxfId="41"/>
    <tableColumn id="39" xr3:uid="{00000000-0010-0000-0000-000027000000}" name="3. Category" dataDxfId="40"/>
    <tableColumn id="38" xr3:uid="{00000000-0010-0000-0000-000026000000}" name="4. Sub category" dataDxfId="39">
      <calculatedColumnFormula>OFFSET(SubCat[[#Headers],[Consultancy]],1,MATCH(Table1[[#This Row],[3. Category]],SubCat[#Headers],0)-1,1,1)</calculatedColumnFormula>
    </tableColumn>
    <tableColumn id="6" xr3:uid="{0A7C1950-0D7F-4372-B712-EC6733EF4FF4}" name="5. Tier *Only appiles to Consultancy Services" dataDxfId="38"/>
    <tableColumn id="26" xr3:uid="{00000000-0010-0000-0000-00001A000000}" name="6. Rate type (Select from drop down box choose current daily rate type or type in the require roles)" dataDxfId="37"/>
    <tableColumn id="46" xr3:uid="{00000000-0010-0000-0000-00002E000000}" name="7. Proposed effective date" dataDxfId="36"/>
    <tableColumn id="44" xr3:uid="{00000000-0010-0000-0000-00002C000000}" name="8. Comments incl details to substantiate justification" dataDxfId="35"/>
    <tableColumn id="45" xr3:uid="{00000000-0010-0000-0000-00002D000000}" name="9. Supporting documents / information provided to substantiate the justifaction" dataDxfId="34"/>
    <tableColumn id="5" xr3:uid="{66D3D662-6AEE-4150-9961-2ABFB6D8007B}" name="10. Best Market Rate (BMR) $" dataDxfId="33"/>
    <tableColumn id="7" xr3:uid="{6701A682-34BF-4F1D-8623-1885B9F6225C}" name="11. Date Last Rate Changed" dataDxfId="1"/>
    <tableColumn id="41" xr3:uid="{00000000-0010-0000-0000-000029000000}" name="12. Current  AoG rate $" dataDxfId="32" dataCellStyle="Currency"/>
    <tableColumn id="42" xr3:uid="{00000000-0010-0000-0000-00002A000000}" name="13. Proposed New AoG rate $" dataDxfId="31" dataCellStyle="Currency"/>
    <tableColumn id="16" xr3:uid="{00000000-0010-0000-0000-000010000000}" name="14. % change_x000a_=(N-M)/M_x000a_(Automated Formula)" dataDxfId="30" dataCellStyle="Percent">
      <calculatedColumnFormula>IF(Table1[[#This Row],[12. Current  AoG rate $]]&lt;&gt;"",(Table1[[#This Row],[13. Proposed New AoG rate $]]-Table1[[#This Row],[12. Current  AoG rate $]])/Table1[[#This Row],[12. Current  AoG rate $]],"")</calculatedColumnFormula>
    </tableColumn>
    <tableColumn id="4" xr3:uid="{35D2946D-49C9-4867-B224-81D8AFCC0A4E}" name="15. List of the top 4 participating agencies you have provide work on using this agreement. (last 4 quarters) for all rate types" dataDxfId="29" dataCellStyle="Percent"/>
    <tableColumn id="3" xr3:uid="{00000000-0010-0000-0000-000003000000}" name="16. Total participating agency spend (last 4 quarters) for all rate types" dataDxfId="28" dataCellStyle="Currency"/>
    <tableColumn id="11" xr3:uid="{00000000-0010-0000-0000-00000B000000}" name="17. % of total spend that was charged at this rate type ( G )" dataDxfId="27" dataCellStyle="Percent"/>
    <tableColumn id="15" xr3:uid="{00000000-0010-0000-0000-00000F000000}" name="18. 12 months forecast $ impact _x000a_=(Q*R)*O_x000a_(Automated Formula)" dataDxfId="0" dataCellStyle="Currency">
      <calculatedColumnFormula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A87147-4C1A-440E-A235-FA362F0D96DB}" name="Table13315" displayName="Table13315" ref="Y1:Z27" totalsRowShown="0">
  <autoFilter ref="Y1:Z27" xr:uid="{C2A87147-4C1A-440E-A235-FA362F0D96DB}"/>
  <tableColumns count="2">
    <tableColumn id="1" xr3:uid="{9D97F604-25D8-4A7F-A334-7DD764E0C93E}" name="Name"/>
    <tableColumn id="2" xr3:uid="{152C01EA-7FD5-442F-9B39-F9C5323CD487}" name="Numb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5" displayName="Table25" ref="G1:I34" totalsRowShown="0">
  <autoFilter ref="G1:I34" xr:uid="{00000000-0009-0000-0100-000004000000}"/>
  <sortState xmlns:xlrd2="http://schemas.microsoft.com/office/spreadsheetml/2017/richdata2" ref="G2:G10">
    <sortCondition ref="G2"/>
  </sortState>
  <tableColumns count="3">
    <tableColumn id="1" xr3:uid="{00000000-0010-0000-0300-000001000000}" name="Sub category"/>
    <tableColumn id="2" xr3:uid="{D5442461-78CD-4BEC-8FE4-1F3385C848D3}" name="Column1"/>
    <tableColumn id="3" xr3:uid="{31C220A3-DE02-4015-AF2A-B51EC91A79E3}" name="Column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ategory" displayName="Category" ref="A1:A6" totalsRowShown="0" headerRowDxfId="26" dataDxfId="24" headerRowBorderDxfId="25" tableBorderDxfId="23" totalsRowBorderDxfId="22">
  <autoFilter ref="A1:A6" xr:uid="{00000000-0009-0000-0100-000005000000}"/>
  <tableColumns count="1">
    <tableColumn id="1" xr3:uid="{00000000-0010-0000-0400-000001000000}" name="Category" dataDxfId="21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783DDD-A451-49E3-B692-3DACB85B73C4}" name="SubCat" displayName="SubCat" ref="A19:E30" totalsRowShown="0" headerRowDxfId="20" headerRowBorderDxfId="19" tableBorderDxfId="18">
  <autoFilter ref="A19:E30" xr:uid="{47783DDD-A451-49E3-B692-3DACB85B73C4}"/>
  <tableColumns count="5">
    <tableColumn id="1" xr3:uid="{59C0DE7F-323D-4F84-B661-0EA77B27C15D}" name="Consultancy" dataDxfId="17"/>
    <tableColumn id="2" xr3:uid="{663233FA-A133-4C0D-96C8-3CEF9E0151AF}" name="Construction Consultancy Services"/>
    <tableColumn id="3" xr3:uid="{14145ED3-2B6F-4FDB-B2E2-0822E298FB98}" name="Advertising Services "/>
    <tableColumn id="4" xr3:uid="{76C2833B-44B0-4909-8F81-3A2C0D778A6F}" name="Design Services"/>
    <tableColumn id="5" xr3:uid="{6849DEBE-4A75-4477-95CF-088AAC17EE1E}" name="External Legal Services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7B823E-9774-44B7-B3BD-6DA41BF65CA8}" name="Tier" displayName="Tier" ref="A33:E36" totalsRowShown="0" headerRowDxfId="16" headerRowBorderDxfId="15" tableBorderDxfId="14">
  <autoFilter ref="A33:E36" xr:uid="{477B823E-9774-44B7-B3BD-6DA41BF65CA8}"/>
  <tableColumns count="5">
    <tableColumn id="1" xr3:uid="{CCF33E4C-DF05-4F2D-B9B9-964DB86DB614}" name="Consultancy" dataDxfId="13"/>
    <tableColumn id="2" xr3:uid="{83332C77-8517-41DF-99CC-3E8FE6BDEA3C}" name="Construction Consultancy Services"/>
    <tableColumn id="3" xr3:uid="{7E6E86AD-1D86-44B7-8607-16FBACD8DB6A}" name="Advertising Services "/>
    <tableColumn id="4" xr3:uid="{1807BD2C-9A82-4813-AD33-AF95FCB86379}" name="Design Services"/>
    <tableColumn id="5" xr3:uid="{113FDE5F-30D5-4653-8977-5F6368BF0C25}" name="External Legal Services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F901D79-D258-4C88-A668-3CEE1802B9C7}" name="Joblevels" displayName="Joblevels" ref="A38:E48" totalsRowShown="0" headerRowDxfId="12" headerRowBorderDxfId="11" tableBorderDxfId="10">
  <autoFilter ref="A38:E48" xr:uid="{FF901D79-D258-4C88-A668-3CEE1802B9C7}"/>
  <tableColumns count="5">
    <tableColumn id="1" xr3:uid="{41D564C0-D952-4058-B364-FC5E1B9AC68B}" name="Consultancy" dataDxfId="9"/>
    <tableColumn id="2" xr3:uid="{E08029A8-07F3-4B38-BDB8-F5E1BD64E536}" name="Construction Consultancy Services"/>
    <tableColumn id="3" xr3:uid="{048A2ABE-E188-46E6-A01E-75EABB3831E0}" name="Advertising Services "/>
    <tableColumn id="4" xr3:uid="{6E81514A-82D7-4361-986E-179D4F39AC48}" name="Design Services"/>
    <tableColumn id="5" xr3:uid="{BA3A9C4D-6A69-4D05-84F2-A308F8BDEAA5}" name="External Legal Services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F17DA8-2009-4801-B0A4-5BB3F948C76C}" name="Table6" displayName="Table6" ref="A56:D120" totalsRowShown="0">
  <autoFilter ref="A56:D120" xr:uid="{5FF17DA8-2009-4801-B0A4-5BB3F948C76C}"/>
  <tableColumns count="4">
    <tableColumn id="1" xr3:uid="{ACD787EC-3079-4A9F-8F82-3DA84B5E8487}" name="Category" dataDxfId="8"/>
    <tableColumn id="2" xr3:uid="{C49F84F3-B928-46C2-97F3-AC1A19D4653C}" name="Sub Category"/>
    <tableColumn id="3" xr3:uid="{6B93310F-4C1C-4B8E-9A8B-58A92655D6B2}" name="Column3"/>
    <tableColumn id="4" xr3:uid="{149F3514-C9A3-4DC8-9E27-6A76978A49CF}" name="Column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2C3AC9-B167-424D-ABFE-F8B7C7175AA1}" name="Category8" displayName="Category8" ref="O1:O6" totalsRowShown="0" headerRowDxfId="7" dataDxfId="5" headerRowBorderDxfId="6" tableBorderDxfId="4" totalsRowBorderDxfId="3">
  <autoFilter ref="O1:O6" xr:uid="{A82C3AC9-B167-424D-ABFE-F8B7C7175AA1}"/>
  <tableColumns count="1">
    <tableColumn id="1" xr3:uid="{207C682E-1117-4139-B5C3-D83E479C762E}" name="Category" dataDxfId="2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EEEDADD-00A9-4D30-BDC4-76E58D2D2E4B}" name="Table13" displayName="Table13" ref="V1:W8" totalsRowShown="0">
  <autoFilter ref="V1:W8" xr:uid="{5EEEDADD-00A9-4D30-BDC4-76E58D2D2E4B}"/>
  <tableColumns count="2">
    <tableColumn id="1" xr3:uid="{CECC66E8-6BB4-4114-8BA5-F3B3C633E874}" name="Name"/>
    <tableColumn id="2" xr3:uid="{19EAD4FE-9727-417E-8E22-6DD07E25EF9E}" name="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NZGP PPT">
  <a:themeElements>
    <a:clrScheme name="NZGP">
      <a:dk1>
        <a:sysClr val="windowText" lastClr="000000"/>
      </a:dk1>
      <a:lt1>
        <a:sysClr val="window" lastClr="FFFFFF"/>
      </a:lt1>
      <a:dk2>
        <a:srgbClr val="2A485D"/>
      </a:dk2>
      <a:lt2>
        <a:srgbClr val="D8D8D8"/>
      </a:lt2>
      <a:accent1>
        <a:srgbClr val="97D700"/>
      </a:accent1>
      <a:accent2>
        <a:srgbClr val="753BBD"/>
      </a:accent2>
      <a:accent3>
        <a:srgbClr val="31508B"/>
      </a:accent3>
      <a:accent4>
        <a:srgbClr val="8666AC"/>
      </a:accent4>
      <a:accent5>
        <a:srgbClr val="595959"/>
      </a:accent5>
      <a:accent6>
        <a:srgbClr val="7F7F7F"/>
      </a:accent6>
      <a:hlink>
        <a:srgbClr val="7F7F7F"/>
      </a:hlink>
      <a:folHlink>
        <a:srgbClr val="2A485D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ogprofessional@mbie.govt.nz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5B1A-CA85-46A0-BD7D-7C8DC7B87F4A}">
  <dimension ref="A1:CS348"/>
  <sheetViews>
    <sheetView zoomScale="90" zoomScaleNormal="90" workbookViewId="0">
      <pane ySplit="4" topLeftCell="A7" activePane="bottomLeft" state="frozen"/>
      <selection pane="bottomLeft" activeCell="B12" sqref="B12:D12"/>
    </sheetView>
  </sheetViews>
  <sheetFormatPr defaultColWidth="8.83203125" defaultRowHeight="14.5" x14ac:dyDescent="0.35"/>
  <cols>
    <col min="1" max="1" width="25.58203125" style="17" customWidth="1"/>
    <col min="2" max="3" width="30.58203125" style="17" customWidth="1"/>
    <col min="4" max="4" width="27.58203125" style="17" customWidth="1"/>
    <col min="5" max="5" width="30.58203125" style="17" hidden="1" customWidth="1"/>
    <col min="6" max="7" width="30.58203125" style="17" customWidth="1"/>
    <col min="8" max="13" width="15.58203125" style="28" customWidth="1"/>
    <col min="14" max="79" width="8.83203125" style="28"/>
    <col min="80" max="16384" width="8.83203125" style="17"/>
  </cols>
  <sheetData>
    <row r="1" spans="1:97" ht="40" customHeight="1" x14ac:dyDescent="0.35">
      <c r="A1" s="93" t="s">
        <v>38</v>
      </c>
      <c r="B1" s="94"/>
      <c r="C1" s="94"/>
      <c r="D1" s="95"/>
      <c r="E1" s="41"/>
      <c r="F1" s="2"/>
      <c r="G1" s="2"/>
      <c r="H1" s="2"/>
      <c r="I1" s="2"/>
    </row>
    <row r="2" spans="1:97" ht="30" customHeight="1" x14ac:dyDescent="0.35">
      <c r="A2" s="37" t="s">
        <v>39</v>
      </c>
      <c r="B2" s="96"/>
      <c r="C2" s="97"/>
      <c r="D2" s="98"/>
      <c r="E2" s="40"/>
      <c r="F2" s="2"/>
      <c r="G2" s="2"/>
      <c r="H2" s="2"/>
      <c r="I2" s="2"/>
    </row>
    <row r="3" spans="1:97" ht="20.149999999999999" customHeight="1" x14ac:dyDescent="0.35">
      <c r="A3" s="38" t="s">
        <v>13</v>
      </c>
      <c r="B3" s="83" t="s">
        <v>133</v>
      </c>
      <c r="C3" s="87"/>
      <c r="D3" s="87"/>
      <c r="E3" s="87"/>
      <c r="F3" s="2"/>
      <c r="G3" s="2"/>
      <c r="H3" s="2"/>
      <c r="I3" s="2"/>
    </row>
    <row r="4" spans="1:97" ht="20.149999999999999" customHeight="1" x14ac:dyDescent="0.35">
      <c r="A4" s="38" t="s">
        <v>40</v>
      </c>
      <c r="B4" s="87">
        <f>Submission!B2</f>
        <v>0</v>
      </c>
      <c r="C4" s="87"/>
      <c r="D4" s="87"/>
      <c r="E4" s="87"/>
      <c r="F4" s="2"/>
      <c r="G4" s="2"/>
      <c r="H4" s="2"/>
      <c r="I4" s="2"/>
    </row>
    <row r="5" spans="1:97" ht="20.149999999999999" customHeight="1" x14ac:dyDescent="0.35">
      <c r="A5" s="38" t="s">
        <v>41</v>
      </c>
      <c r="B5" s="88" t="e">
        <f>Submission!#REF!</f>
        <v>#REF!</v>
      </c>
      <c r="C5" s="88"/>
      <c r="D5" s="88"/>
      <c r="E5" s="88"/>
      <c r="F5" s="55"/>
      <c r="G5" s="36"/>
      <c r="H5" s="2"/>
      <c r="I5" s="2"/>
    </row>
    <row r="6" spans="1:97" ht="20.149999999999999" customHeight="1" x14ac:dyDescent="0.35">
      <c r="A6" s="38" t="s">
        <v>42</v>
      </c>
      <c r="B6" s="88">
        <f>Submission!H2</f>
        <v>0</v>
      </c>
      <c r="C6" s="88"/>
      <c r="D6" s="88"/>
      <c r="E6" s="88"/>
      <c r="F6" s="55"/>
      <c r="G6" s="28"/>
      <c r="H6" s="2"/>
      <c r="I6" s="2"/>
    </row>
    <row r="7" spans="1:97" ht="84.75" customHeight="1" x14ac:dyDescent="0.35">
      <c r="A7" s="38" t="s">
        <v>43</v>
      </c>
      <c r="B7" s="99" t="s">
        <v>44</v>
      </c>
      <c r="C7" s="99"/>
      <c r="D7" s="99"/>
      <c r="E7" s="99"/>
      <c r="F7" s="55"/>
      <c r="G7" s="28"/>
      <c r="H7" s="2"/>
      <c r="I7" s="2"/>
    </row>
    <row r="8" spans="1:97" ht="25.5" customHeight="1" x14ac:dyDescent="0.35">
      <c r="A8" s="38" t="s">
        <v>45</v>
      </c>
      <c r="B8" s="89">
        <f>(COUNT(Submission!S2:S46))/4</f>
        <v>0</v>
      </c>
      <c r="C8" s="90"/>
      <c r="D8" s="91"/>
      <c r="E8" s="39"/>
      <c r="F8" s="28"/>
      <c r="G8" s="28"/>
      <c r="H8" s="2"/>
      <c r="I8" s="2"/>
    </row>
    <row r="9" spans="1:97" s="28" customFormat="1" ht="33.65" customHeight="1" x14ac:dyDescent="0.35">
      <c r="A9" s="38" t="s">
        <v>46</v>
      </c>
      <c r="B9" s="89" t="str">
        <f>Submission!S2</f>
        <v/>
      </c>
      <c r="C9" s="90"/>
      <c r="D9" s="91"/>
      <c r="E9" s="39"/>
      <c r="H9" s="2"/>
      <c r="I9" s="2"/>
      <c r="J9" s="2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</row>
    <row r="10" spans="1:97" s="28" customFormat="1" ht="33.65" customHeight="1" x14ac:dyDescent="0.35">
      <c r="A10" s="38"/>
      <c r="B10" s="92" t="s">
        <v>132</v>
      </c>
      <c r="C10" s="92"/>
      <c r="D10" s="92"/>
      <c r="E10" s="52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</row>
    <row r="11" spans="1:97" s="28" customFormat="1" ht="33.65" customHeight="1" x14ac:dyDescent="0.35">
      <c r="A11" s="38">
        <f>Submission!G2</f>
        <v>0</v>
      </c>
      <c r="B11" s="81" t="str">
        <f>Submission!O2</f>
        <v/>
      </c>
      <c r="C11" s="81"/>
      <c r="D11" s="81"/>
      <c r="E11" s="54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</row>
    <row r="12" spans="1:97" s="28" customFormat="1" ht="29.15" customHeight="1" x14ac:dyDescent="0.35">
      <c r="A12" s="38">
        <f>Submission!G3</f>
        <v>0</v>
      </c>
      <c r="B12" s="81" t="str">
        <f>Submission!O3</f>
        <v/>
      </c>
      <c r="C12" s="81"/>
      <c r="D12" s="81"/>
      <c r="E12" s="54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</row>
    <row r="13" spans="1:97" s="28" customFormat="1" ht="33.65" customHeight="1" x14ac:dyDescent="0.35">
      <c r="A13" s="38">
        <f>Submission!G4</f>
        <v>0</v>
      </c>
      <c r="B13" s="81" t="str">
        <f>Submission!O4</f>
        <v/>
      </c>
      <c r="C13" s="81"/>
      <c r="D13" s="81"/>
      <c r="E13" s="54"/>
      <c r="F13" s="2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</row>
    <row r="14" spans="1:97" s="28" customFormat="1" ht="33.65" customHeight="1" x14ac:dyDescent="0.35">
      <c r="A14" s="38">
        <f>Submission!G5</f>
        <v>0</v>
      </c>
      <c r="B14" s="81" t="str">
        <f>Submission!O5</f>
        <v/>
      </c>
      <c r="C14" s="81"/>
      <c r="D14" s="81"/>
      <c r="E14" s="54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7" s="28" customFormat="1" ht="33.65" customHeight="1" x14ac:dyDescent="0.35">
      <c r="A15" s="38">
        <f>Submission!G6</f>
        <v>0</v>
      </c>
      <c r="B15" s="81" t="str">
        <f>Submission!O6</f>
        <v/>
      </c>
      <c r="C15" s="81"/>
      <c r="D15" s="81"/>
      <c r="E15" s="54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  <row r="16" spans="1:97" s="28" customFormat="1" ht="33.65" customHeight="1" x14ac:dyDescent="0.35">
      <c r="A16" s="38">
        <f>Submission!G7</f>
        <v>0</v>
      </c>
      <c r="B16" s="81" t="str">
        <f>Submission!O7</f>
        <v/>
      </c>
      <c r="C16" s="81"/>
      <c r="D16" s="81"/>
      <c r="E16" s="54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</row>
    <row r="17" spans="1:97" s="28" customFormat="1" ht="33.65" customHeight="1" x14ac:dyDescent="0.35">
      <c r="A17" s="38">
        <f>Submission!G8</f>
        <v>0</v>
      </c>
      <c r="B17" s="81" t="str">
        <f>Submission!O8</f>
        <v/>
      </c>
      <c r="C17" s="81"/>
      <c r="D17" s="81"/>
      <c r="E17" s="54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</row>
    <row r="18" spans="1:97" s="28" customFormat="1" ht="33.65" customHeight="1" x14ac:dyDescent="0.35">
      <c r="A18" s="38">
        <f>Submission!G9</f>
        <v>0</v>
      </c>
      <c r="B18" s="81" t="str">
        <f>Submission!O9</f>
        <v/>
      </c>
      <c r="C18" s="81"/>
      <c r="D18" s="81"/>
      <c r="E18" s="54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</row>
    <row r="19" spans="1:97" s="28" customFormat="1" ht="33.65" customHeight="1" x14ac:dyDescent="0.35">
      <c r="A19" s="38">
        <f>Submission!G10</f>
        <v>0</v>
      </c>
      <c r="B19" s="81" t="str">
        <f>Submission!O10</f>
        <v/>
      </c>
      <c r="C19" s="81"/>
      <c r="D19" s="81"/>
      <c r="E19" s="54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</row>
    <row r="20" spans="1:97" s="28" customFormat="1" ht="33.65" customHeight="1" x14ac:dyDescent="0.35">
      <c r="A20" s="38">
        <f>Submission!G11</f>
        <v>0</v>
      </c>
      <c r="B20" s="81" t="str">
        <f>Submission!O11</f>
        <v/>
      </c>
      <c r="C20" s="81"/>
      <c r="D20" s="81"/>
      <c r="E20" s="35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97" s="28" customFormat="1" ht="33.65" customHeight="1" x14ac:dyDescent="0.35">
      <c r="A21" s="38">
        <f>Submission!G12</f>
        <v>0</v>
      </c>
      <c r="B21" s="81" t="str">
        <f>Submission!O12</f>
        <v/>
      </c>
      <c r="C21" s="81"/>
      <c r="D21" s="81"/>
      <c r="E21" s="35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</row>
    <row r="22" spans="1:97" s="28" customFormat="1" ht="33.65" customHeight="1" x14ac:dyDescent="0.35">
      <c r="A22" s="38">
        <f>Submission!G13</f>
        <v>0</v>
      </c>
      <c r="B22" s="81" t="str">
        <f>Submission!O13</f>
        <v/>
      </c>
      <c r="C22" s="81"/>
      <c r="D22" s="81"/>
      <c r="E22" s="35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</row>
    <row r="23" spans="1:97" s="28" customFormat="1" ht="33.65" customHeight="1" x14ac:dyDescent="0.35">
      <c r="A23" s="38">
        <f>Submission!G14</f>
        <v>0</v>
      </c>
      <c r="B23" s="81" t="str">
        <f>Submission!O14</f>
        <v/>
      </c>
      <c r="C23" s="81"/>
      <c r="D23" s="81"/>
      <c r="E23" s="35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</row>
    <row r="24" spans="1:97" s="28" customFormat="1" ht="33.65" customHeight="1" x14ac:dyDescent="0.35">
      <c r="A24" s="38">
        <f>Submission!G15</f>
        <v>0</v>
      </c>
      <c r="B24" s="81" t="str">
        <f>Submission!O15</f>
        <v/>
      </c>
      <c r="C24" s="81"/>
      <c r="D24" s="81"/>
      <c r="E24" s="35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</row>
    <row r="25" spans="1:97" s="28" customFormat="1" ht="33.65" customHeight="1" x14ac:dyDescent="0.35">
      <c r="A25" s="38">
        <f>Submission!G16</f>
        <v>0</v>
      </c>
      <c r="B25" s="81" t="str">
        <f>Submission!O16</f>
        <v/>
      </c>
      <c r="C25" s="81"/>
      <c r="D25" s="81"/>
      <c r="E25" s="35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</row>
    <row r="26" spans="1:97" s="28" customFormat="1" ht="33.65" customHeight="1" x14ac:dyDescent="0.35">
      <c r="A26" s="38">
        <f>Submission!G17</f>
        <v>0</v>
      </c>
      <c r="B26" s="81" t="str">
        <f>Submission!O17</f>
        <v/>
      </c>
      <c r="C26" s="81"/>
      <c r="D26" s="81"/>
      <c r="E26" s="35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</row>
    <row r="27" spans="1:97" s="28" customFormat="1" ht="33.65" customHeight="1" x14ac:dyDescent="0.35">
      <c r="A27" s="38">
        <f>Submission!G18</f>
        <v>0</v>
      </c>
      <c r="B27" s="81" t="str">
        <f>Submission!O18</f>
        <v/>
      </c>
      <c r="C27" s="81"/>
      <c r="D27" s="81"/>
      <c r="E27" s="35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</row>
    <row r="28" spans="1:97" s="28" customFormat="1" ht="33.65" customHeight="1" x14ac:dyDescent="0.35">
      <c r="A28" s="38">
        <f>Submission!G19</f>
        <v>0</v>
      </c>
      <c r="B28" s="81" t="str">
        <f>Submission!O19</f>
        <v/>
      </c>
      <c r="C28" s="81"/>
      <c r="D28" s="81"/>
      <c r="E28" s="35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</row>
    <row r="29" spans="1:97" s="28" customFormat="1" ht="33.65" customHeight="1" x14ac:dyDescent="0.35">
      <c r="A29" s="38">
        <f>Submission!G20</f>
        <v>0</v>
      </c>
      <c r="B29" s="81" t="str">
        <f>Submission!O20</f>
        <v/>
      </c>
      <c r="C29" s="81"/>
      <c r="D29" s="81"/>
      <c r="E29" s="35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7" s="28" customFormat="1" ht="33.65" customHeight="1" x14ac:dyDescent="0.35">
      <c r="A30" s="38">
        <f>Submission!G21</f>
        <v>0</v>
      </c>
      <c r="B30" s="81" t="str">
        <f>Submission!O21</f>
        <v/>
      </c>
      <c r="C30" s="81"/>
      <c r="D30" s="81"/>
      <c r="E30" s="35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</row>
    <row r="31" spans="1:97" s="28" customFormat="1" ht="33.65" customHeight="1" x14ac:dyDescent="0.35">
      <c r="A31" s="38" t="s">
        <v>130</v>
      </c>
      <c r="B31" s="100" t="e">
        <f>AVERAGE(B11:D30)</f>
        <v>#DIV/0!</v>
      </c>
      <c r="C31" s="100"/>
      <c r="D31" s="100"/>
      <c r="E31" s="100"/>
      <c r="F31" s="55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</row>
    <row r="32" spans="1:97" s="28" customFormat="1" ht="50.15" customHeight="1" x14ac:dyDescent="0.35">
      <c r="A32" s="38" t="s">
        <v>48</v>
      </c>
      <c r="B32" s="101" t="s">
        <v>49</v>
      </c>
      <c r="C32" s="101"/>
      <c r="D32" s="101"/>
      <c r="E32" s="101"/>
      <c r="F32" s="55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</row>
    <row r="33" spans="1:97" s="28" customFormat="1" ht="50.15" customHeight="1" x14ac:dyDescent="0.35">
      <c r="A33" s="38" t="s">
        <v>50</v>
      </c>
      <c r="B33" s="86">
        <f>Submission!I2</f>
        <v>0</v>
      </c>
      <c r="C33" s="86"/>
      <c r="D33" s="86"/>
      <c r="E33" s="86"/>
      <c r="F33" s="55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</row>
    <row r="34" spans="1:97" s="28" customFormat="1" ht="51.75" customHeight="1" x14ac:dyDescent="0.35">
      <c r="A34" s="38" t="s">
        <v>51</v>
      </c>
      <c r="B34" s="82"/>
      <c r="C34" s="82"/>
      <c r="D34" s="82"/>
      <c r="E34" s="82"/>
      <c r="F34" s="55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</row>
    <row r="35" spans="1:97" s="28" customFormat="1" ht="50.15" customHeight="1" x14ac:dyDescent="0.35">
      <c r="A35" s="38" t="s">
        <v>52</v>
      </c>
      <c r="B35" s="83"/>
      <c r="C35" s="83"/>
      <c r="D35" s="83"/>
      <c r="E35" s="83"/>
      <c r="F35" s="55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</row>
    <row r="36" spans="1:97" s="28" customFormat="1" ht="20.149999999999999" customHeight="1" x14ac:dyDescent="0.35">
      <c r="A36" s="38" t="s">
        <v>120</v>
      </c>
      <c r="B36" s="84"/>
      <c r="C36" s="84"/>
      <c r="D36" s="84"/>
      <c r="E36" s="84"/>
      <c r="F36" s="55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</row>
    <row r="37" spans="1:97" s="28" customFormat="1" ht="30" customHeight="1" x14ac:dyDescent="0.35">
      <c r="A37" s="38" t="s">
        <v>53</v>
      </c>
      <c r="B37" s="85" t="s">
        <v>54</v>
      </c>
      <c r="C37" s="85"/>
      <c r="D37" s="85"/>
      <c r="E37" s="85"/>
      <c r="F37" s="55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</row>
    <row r="38" spans="1:97" s="28" customFormat="1" ht="50.15" customHeight="1" x14ac:dyDescent="0.35">
      <c r="A38" s="38" t="s">
        <v>55</v>
      </c>
      <c r="B38" s="86" t="s">
        <v>100</v>
      </c>
      <c r="C38" s="86"/>
      <c r="D38" s="86"/>
      <c r="E38" s="86"/>
      <c r="F38" s="55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</row>
    <row r="39" spans="1:97" s="28" customFormat="1" x14ac:dyDescent="0.35"/>
    <row r="40" spans="1:97" s="28" customFormat="1" x14ac:dyDescent="0.35"/>
    <row r="41" spans="1:97" s="28" customFormat="1" x14ac:dyDescent="0.35"/>
    <row r="42" spans="1:97" s="28" customFormat="1" x14ac:dyDescent="0.35"/>
    <row r="43" spans="1:97" s="28" customFormat="1" x14ac:dyDescent="0.35"/>
    <row r="44" spans="1:97" s="28" customFormat="1" x14ac:dyDescent="0.35"/>
    <row r="45" spans="1:97" s="28" customFormat="1" x14ac:dyDescent="0.35"/>
    <row r="46" spans="1:97" s="28" customFormat="1" x14ac:dyDescent="0.35"/>
    <row r="47" spans="1:97" s="28" customFormat="1" x14ac:dyDescent="0.35"/>
    <row r="48" spans="1:97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  <row r="195" s="28" customFormat="1" x14ac:dyDescent="0.35"/>
    <row r="196" s="28" customFormat="1" x14ac:dyDescent="0.35"/>
    <row r="197" s="28" customFormat="1" x14ac:dyDescent="0.35"/>
    <row r="198" s="28" customFormat="1" x14ac:dyDescent="0.35"/>
    <row r="199" s="28" customFormat="1" x14ac:dyDescent="0.35"/>
    <row r="200" s="28" customFormat="1" x14ac:dyDescent="0.35"/>
    <row r="201" s="28" customFormat="1" x14ac:dyDescent="0.35"/>
    <row r="202" s="28" customFormat="1" x14ac:dyDescent="0.35"/>
    <row r="203" s="28" customFormat="1" x14ac:dyDescent="0.35"/>
    <row r="204" s="28" customFormat="1" x14ac:dyDescent="0.35"/>
    <row r="205" s="28" customFormat="1" x14ac:dyDescent="0.35"/>
    <row r="206" s="28" customFormat="1" x14ac:dyDescent="0.35"/>
    <row r="207" s="28" customFormat="1" x14ac:dyDescent="0.35"/>
    <row r="208" s="28" customFormat="1" x14ac:dyDescent="0.35"/>
    <row r="209" s="28" customFormat="1" x14ac:dyDescent="0.35"/>
    <row r="210" s="28" customFormat="1" x14ac:dyDescent="0.35"/>
    <row r="211" s="28" customFormat="1" x14ac:dyDescent="0.35"/>
    <row r="212" s="28" customFormat="1" x14ac:dyDescent="0.35"/>
    <row r="213" s="28" customFormat="1" x14ac:dyDescent="0.35"/>
    <row r="214" s="28" customFormat="1" x14ac:dyDescent="0.35"/>
    <row r="215" s="28" customFormat="1" x14ac:dyDescent="0.35"/>
    <row r="216" s="28" customFormat="1" x14ac:dyDescent="0.35"/>
    <row r="217" s="28" customFormat="1" x14ac:dyDescent="0.35"/>
    <row r="218" s="28" customFormat="1" x14ac:dyDescent="0.35"/>
    <row r="219" s="28" customFormat="1" x14ac:dyDescent="0.35"/>
    <row r="220" s="28" customFormat="1" x14ac:dyDescent="0.35"/>
    <row r="221" s="28" customFormat="1" x14ac:dyDescent="0.35"/>
    <row r="222" s="28" customFormat="1" x14ac:dyDescent="0.35"/>
    <row r="223" s="28" customFormat="1" x14ac:dyDescent="0.35"/>
    <row r="224" s="28" customFormat="1" x14ac:dyDescent="0.35"/>
    <row r="225" s="28" customFormat="1" x14ac:dyDescent="0.35"/>
    <row r="226" s="28" customFormat="1" x14ac:dyDescent="0.35"/>
    <row r="227" s="28" customFormat="1" x14ac:dyDescent="0.35"/>
    <row r="228" s="28" customFormat="1" x14ac:dyDescent="0.35"/>
    <row r="229" s="28" customFormat="1" x14ac:dyDescent="0.35"/>
    <row r="230" s="28" customFormat="1" x14ac:dyDescent="0.35"/>
    <row r="231" s="28" customFormat="1" x14ac:dyDescent="0.35"/>
    <row r="232" s="28" customFormat="1" x14ac:dyDescent="0.35"/>
    <row r="233" s="28" customFormat="1" x14ac:dyDescent="0.35"/>
    <row r="234" s="28" customFormat="1" x14ac:dyDescent="0.35"/>
    <row r="235" s="28" customFormat="1" x14ac:dyDescent="0.35"/>
    <row r="236" s="28" customFormat="1" x14ac:dyDescent="0.35"/>
    <row r="237" s="28" customFormat="1" x14ac:dyDescent="0.35"/>
    <row r="238" s="28" customFormat="1" x14ac:dyDescent="0.35"/>
    <row r="239" s="28" customFormat="1" x14ac:dyDescent="0.35"/>
    <row r="240" s="28" customFormat="1" x14ac:dyDescent="0.35"/>
    <row r="241" s="28" customFormat="1" x14ac:dyDescent="0.35"/>
    <row r="242" s="28" customFormat="1" x14ac:dyDescent="0.35"/>
    <row r="243" s="28" customFormat="1" x14ac:dyDescent="0.35"/>
    <row r="244" s="28" customFormat="1" x14ac:dyDescent="0.35"/>
    <row r="245" s="28" customFormat="1" x14ac:dyDescent="0.35"/>
    <row r="246" s="28" customFormat="1" x14ac:dyDescent="0.35"/>
    <row r="247" s="28" customFormat="1" x14ac:dyDescent="0.35"/>
    <row r="248" s="28" customFormat="1" x14ac:dyDescent="0.35"/>
    <row r="249" s="28" customFormat="1" x14ac:dyDescent="0.35"/>
    <row r="250" s="28" customFormat="1" x14ac:dyDescent="0.35"/>
    <row r="251" s="28" customFormat="1" x14ac:dyDescent="0.35"/>
    <row r="252" s="28" customFormat="1" x14ac:dyDescent="0.35"/>
    <row r="253" s="28" customFormat="1" x14ac:dyDescent="0.35"/>
    <row r="254" s="28" customFormat="1" x14ac:dyDescent="0.35"/>
    <row r="255" s="28" customFormat="1" x14ac:dyDescent="0.35"/>
    <row r="256" s="28" customFormat="1" x14ac:dyDescent="0.35"/>
    <row r="257" s="28" customFormat="1" x14ac:dyDescent="0.35"/>
    <row r="258" s="28" customFormat="1" x14ac:dyDescent="0.35"/>
    <row r="259" s="28" customFormat="1" x14ac:dyDescent="0.35"/>
    <row r="260" s="28" customFormat="1" x14ac:dyDescent="0.35"/>
    <row r="261" s="28" customFormat="1" x14ac:dyDescent="0.35"/>
    <row r="262" s="28" customFormat="1" x14ac:dyDescent="0.35"/>
    <row r="263" s="28" customFormat="1" x14ac:dyDescent="0.35"/>
    <row r="264" s="28" customFormat="1" x14ac:dyDescent="0.35"/>
    <row r="265" s="28" customFormat="1" x14ac:dyDescent="0.35"/>
    <row r="266" s="28" customFormat="1" x14ac:dyDescent="0.35"/>
    <row r="267" s="28" customFormat="1" x14ac:dyDescent="0.35"/>
    <row r="268" s="28" customFormat="1" x14ac:dyDescent="0.35"/>
    <row r="269" s="28" customFormat="1" x14ac:dyDescent="0.35"/>
    <row r="270" s="28" customFormat="1" x14ac:dyDescent="0.35"/>
    <row r="271" s="28" customFormat="1" x14ac:dyDescent="0.35"/>
    <row r="272" s="28" customFormat="1" x14ac:dyDescent="0.35"/>
    <row r="273" s="28" customFormat="1" x14ac:dyDescent="0.35"/>
    <row r="274" s="28" customFormat="1" x14ac:dyDescent="0.35"/>
    <row r="275" s="28" customFormat="1" x14ac:dyDescent="0.35"/>
    <row r="276" s="28" customFormat="1" x14ac:dyDescent="0.35"/>
    <row r="277" s="28" customFormat="1" x14ac:dyDescent="0.35"/>
    <row r="278" s="28" customFormat="1" x14ac:dyDescent="0.35"/>
    <row r="279" s="28" customFormat="1" x14ac:dyDescent="0.35"/>
    <row r="280" s="28" customFormat="1" x14ac:dyDescent="0.35"/>
    <row r="281" s="28" customFormat="1" x14ac:dyDescent="0.35"/>
    <row r="282" s="28" customFormat="1" x14ac:dyDescent="0.35"/>
    <row r="283" s="28" customFormat="1" x14ac:dyDescent="0.35"/>
    <row r="284" s="28" customFormat="1" x14ac:dyDescent="0.35"/>
    <row r="285" s="28" customFormat="1" x14ac:dyDescent="0.35"/>
    <row r="286" s="28" customFormat="1" x14ac:dyDescent="0.35"/>
    <row r="287" s="28" customFormat="1" x14ac:dyDescent="0.35"/>
    <row r="288" s="28" customFormat="1" x14ac:dyDescent="0.35"/>
    <row r="289" s="28" customFormat="1" x14ac:dyDescent="0.35"/>
    <row r="290" s="28" customFormat="1" x14ac:dyDescent="0.35"/>
    <row r="291" s="28" customFormat="1" x14ac:dyDescent="0.35"/>
    <row r="292" s="28" customFormat="1" x14ac:dyDescent="0.35"/>
    <row r="293" s="28" customFormat="1" x14ac:dyDescent="0.35"/>
    <row r="294" s="28" customFormat="1" x14ac:dyDescent="0.35"/>
    <row r="295" s="28" customFormat="1" x14ac:dyDescent="0.35"/>
    <row r="296" s="28" customFormat="1" x14ac:dyDescent="0.35"/>
    <row r="297" s="28" customFormat="1" x14ac:dyDescent="0.35"/>
    <row r="298" s="28" customFormat="1" x14ac:dyDescent="0.35"/>
    <row r="299" s="28" customFormat="1" x14ac:dyDescent="0.35"/>
    <row r="300" s="28" customFormat="1" x14ac:dyDescent="0.35"/>
    <row r="301" s="28" customFormat="1" x14ac:dyDescent="0.35"/>
    <row r="302" s="28" customFormat="1" x14ac:dyDescent="0.35"/>
    <row r="303" s="28" customFormat="1" x14ac:dyDescent="0.35"/>
    <row r="304" s="28" customFormat="1" x14ac:dyDescent="0.35"/>
    <row r="305" s="28" customFormat="1" x14ac:dyDescent="0.35"/>
    <row r="306" s="28" customFormat="1" x14ac:dyDescent="0.35"/>
    <row r="307" s="28" customFormat="1" x14ac:dyDescent="0.35"/>
    <row r="308" s="28" customFormat="1" x14ac:dyDescent="0.35"/>
    <row r="309" s="28" customFormat="1" x14ac:dyDescent="0.35"/>
    <row r="310" s="28" customFormat="1" x14ac:dyDescent="0.35"/>
    <row r="311" s="28" customFormat="1" x14ac:dyDescent="0.35"/>
    <row r="312" s="28" customFormat="1" x14ac:dyDescent="0.35"/>
    <row r="313" s="28" customFormat="1" x14ac:dyDescent="0.35"/>
    <row r="314" s="28" customFormat="1" x14ac:dyDescent="0.35"/>
    <row r="315" s="28" customFormat="1" x14ac:dyDescent="0.35"/>
    <row r="316" s="28" customFormat="1" x14ac:dyDescent="0.35"/>
    <row r="317" s="28" customFormat="1" x14ac:dyDescent="0.35"/>
    <row r="318" s="28" customFormat="1" x14ac:dyDescent="0.35"/>
    <row r="319" s="28" customFormat="1" x14ac:dyDescent="0.35"/>
    <row r="320" s="28" customFormat="1" x14ac:dyDescent="0.35"/>
    <row r="321" s="28" customFormat="1" x14ac:dyDescent="0.35"/>
    <row r="322" s="28" customFormat="1" x14ac:dyDescent="0.35"/>
    <row r="323" s="28" customFormat="1" x14ac:dyDescent="0.35"/>
    <row r="324" s="28" customFormat="1" x14ac:dyDescent="0.35"/>
    <row r="325" s="28" customFormat="1" x14ac:dyDescent="0.35"/>
    <row r="326" s="28" customFormat="1" x14ac:dyDescent="0.35"/>
    <row r="327" s="28" customFormat="1" x14ac:dyDescent="0.35"/>
    <row r="328" s="28" customFormat="1" x14ac:dyDescent="0.35"/>
    <row r="329" s="28" customFormat="1" x14ac:dyDescent="0.35"/>
    <row r="330" s="28" customFormat="1" x14ac:dyDescent="0.35"/>
    <row r="331" s="28" customFormat="1" x14ac:dyDescent="0.35"/>
    <row r="332" s="28" customFormat="1" x14ac:dyDescent="0.35"/>
    <row r="333" s="28" customFormat="1" x14ac:dyDescent="0.35"/>
    <row r="334" s="28" customFormat="1" x14ac:dyDescent="0.35"/>
    <row r="335" s="28" customFormat="1" x14ac:dyDescent="0.35"/>
    <row r="336" s="28" customFormat="1" x14ac:dyDescent="0.35"/>
    <row r="337" s="28" customFormat="1" x14ac:dyDescent="0.35"/>
    <row r="338" s="28" customFormat="1" x14ac:dyDescent="0.35"/>
    <row r="339" s="28" customFormat="1" x14ac:dyDescent="0.35"/>
    <row r="340" s="28" customFormat="1" x14ac:dyDescent="0.35"/>
    <row r="341" s="28" customFormat="1" x14ac:dyDescent="0.35"/>
    <row r="342" s="28" customFormat="1" x14ac:dyDescent="0.35"/>
    <row r="343" s="28" customFormat="1" x14ac:dyDescent="0.35"/>
    <row r="344" s="28" customFormat="1" x14ac:dyDescent="0.35"/>
    <row r="345" s="28" customFormat="1" x14ac:dyDescent="0.35"/>
    <row r="346" s="28" customFormat="1" x14ac:dyDescent="0.35"/>
    <row r="347" s="28" customFormat="1" x14ac:dyDescent="0.35"/>
    <row r="348" s="28" customFormat="1" x14ac:dyDescent="0.35"/>
  </sheetData>
  <mergeCells count="38">
    <mergeCell ref="A1:D1"/>
    <mergeCell ref="B2:D2"/>
    <mergeCell ref="B7:E7"/>
    <mergeCell ref="B31:E31"/>
    <mergeCell ref="B32:E32"/>
    <mergeCell ref="B29:D29"/>
    <mergeCell ref="B14:D14"/>
    <mergeCell ref="B15:D15"/>
    <mergeCell ref="B16:D16"/>
    <mergeCell ref="B17:D17"/>
    <mergeCell ref="B18:D18"/>
    <mergeCell ref="B19:D19"/>
    <mergeCell ref="B24:D24"/>
    <mergeCell ref="B25:D25"/>
    <mergeCell ref="B26:D26"/>
    <mergeCell ref="B27:D27"/>
    <mergeCell ref="B38:E38"/>
    <mergeCell ref="B33:E33"/>
    <mergeCell ref="B3:E3"/>
    <mergeCell ref="B4:E4"/>
    <mergeCell ref="B5:E5"/>
    <mergeCell ref="B6:E6"/>
    <mergeCell ref="B13:D13"/>
    <mergeCell ref="B20:D20"/>
    <mergeCell ref="B21:D21"/>
    <mergeCell ref="B22:D22"/>
    <mergeCell ref="B23:D23"/>
    <mergeCell ref="B8:D8"/>
    <mergeCell ref="B9:D9"/>
    <mergeCell ref="B10:D10"/>
    <mergeCell ref="B11:D11"/>
    <mergeCell ref="B12:D12"/>
    <mergeCell ref="B28:D28"/>
    <mergeCell ref="B34:E34"/>
    <mergeCell ref="B35:E35"/>
    <mergeCell ref="B36:E36"/>
    <mergeCell ref="B37:E37"/>
    <mergeCell ref="B30:D30"/>
  </mergeCells>
  <conditionalFormatting sqref="B11:B30">
    <cfRule type="cellIs" dxfId="52" priority="1" operator="equal">
      <formula>0</formula>
    </cfRule>
    <cfRule type="cellIs" dxfId="51" priority="2" operator="equal">
      <formula>0</formula>
    </cfRule>
  </conditionalFormatting>
  <pageMargins left="0.7" right="0.7" top="0.75" bottom="0.75" header="0.3" footer="0.3"/>
  <pageSetup paperSize="9" scale="39" orientation="portrait" r:id="rId1"/>
  <rowBreaks count="1" manualBreakCount="1">
    <brk id="38" max="16383" man="1"/>
  </rowBreaks>
  <colBreaks count="2" manualBreakCount="2">
    <brk id="5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34E1-C56E-4269-A6BA-7453CF92BC3E}">
  <dimension ref="A1:CU337"/>
  <sheetViews>
    <sheetView zoomScale="60" zoomScaleNormal="60" workbookViewId="0">
      <pane ySplit="4" topLeftCell="A5" activePane="bottomLeft" state="frozen"/>
      <selection pane="bottomLeft" activeCell="B6" sqref="B6:G6"/>
    </sheetView>
  </sheetViews>
  <sheetFormatPr defaultColWidth="8.83203125" defaultRowHeight="14.5" x14ac:dyDescent="0.35"/>
  <cols>
    <col min="1" max="1" width="25.58203125" style="17" customWidth="1"/>
    <col min="2" max="3" width="30.58203125" style="17" customWidth="1"/>
    <col min="4" max="5" width="27.58203125" style="17" customWidth="1"/>
    <col min="6" max="9" width="30.58203125" style="17" customWidth="1"/>
    <col min="10" max="15" width="15.58203125" style="28" customWidth="1"/>
    <col min="16" max="81" width="8.83203125" style="28"/>
    <col min="82" max="16384" width="8.83203125" style="17"/>
  </cols>
  <sheetData>
    <row r="1" spans="1:99" ht="40" customHeight="1" x14ac:dyDescent="0.35">
      <c r="A1" s="120" t="s">
        <v>38</v>
      </c>
      <c r="B1" s="120"/>
      <c r="C1" s="120"/>
      <c r="D1" s="120"/>
      <c r="E1" s="120"/>
      <c r="F1" s="120"/>
      <c r="G1" s="120"/>
      <c r="H1" s="2"/>
      <c r="I1" s="2"/>
      <c r="J1" s="2"/>
      <c r="K1" s="2"/>
    </row>
    <row r="2" spans="1:99" ht="30" customHeight="1" x14ac:dyDescent="0.35">
      <c r="A2" s="37" t="s">
        <v>39</v>
      </c>
      <c r="B2" s="125"/>
      <c r="C2" s="125"/>
      <c r="D2" s="125"/>
      <c r="E2" s="125"/>
      <c r="F2" s="125"/>
      <c r="G2" s="125"/>
      <c r="H2" s="2"/>
      <c r="I2" s="2"/>
      <c r="J2" s="2"/>
      <c r="K2" s="2"/>
    </row>
    <row r="3" spans="1:99" ht="20.149999999999999" customHeight="1" x14ac:dyDescent="0.35">
      <c r="A3" s="38" t="s">
        <v>13</v>
      </c>
      <c r="B3" s="83" t="s">
        <v>131</v>
      </c>
      <c r="C3" s="87"/>
      <c r="D3" s="87"/>
      <c r="E3" s="87"/>
      <c r="F3" s="87"/>
      <c r="G3" s="87"/>
      <c r="H3" s="2"/>
      <c r="I3" s="2"/>
      <c r="J3" s="2"/>
      <c r="K3" s="2"/>
    </row>
    <row r="4" spans="1:99" ht="20.149999999999999" customHeight="1" x14ac:dyDescent="0.35">
      <c r="A4" s="38" t="s">
        <v>40</v>
      </c>
      <c r="B4" s="87">
        <f>Submission!B2</f>
        <v>0</v>
      </c>
      <c r="C4" s="87"/>
      <c r="D4" s="87"/>
      <c r="E4" s="87"/>
      <c r="F4" s="87"/>
      <c r="G4" s="87"/>
      <c r="H4" s="2"/>
      <c r="I4" s="2"/>
      <c r="J4" s="2"/>
      <c r="K4" s="2"/>
    </row>
    <row r="5" spans="1:99" ht="20.149999999999999" customHeight="1" x14ac:dyDescent="0.35">
      <c r="A5" s="38" t="s">
        <v>41</v>
      </c>
      <c r="B5" s="88" t="e">
        <f>Submission!#REF!</f>
        <v>#REF!</v>
      </c>
      <c r="C5" s="88"/>
      <c r="D5" s="88"/>
      <c r="E5" s="88"/>
      <c r="F5" s="88"/>
      <c r="G5" s="88"/>
      <c r="H5" s="28"/>
      <c r="I5" s="36"/>
      <c r="J5" s="2"/>
      <c r="K5" s="2"/>
    </row>
    <row r="6" spans="1:99" ht="20.149999999999999" customHeight="1" x14ac:dyDescent="0.35">
      <c r="A6" s="38" t="s">
        <v>42</v>
      </c>
      <c r="B6" s="88">
        <f>Submission!H2</f>
        <v>0</v>
      </c>
      <c r="C6" s="88"/>
      <c r="D6" s="88"/>
      <c r="E6" s="88"/>
      <c r="F6" s="88"/>
      <c r="G6" s="88"/>
      <c r="H6" s="28"/>
      <c r="I6" s="28"/>
      <c r="J6" s="2"/>
      <c r="K6" s="2"/>
    </row>
    <row r="7" spans="1:99" ht="84.75" customHeight="1" x14ac:dyDescent="0.35">
      <c r="A7" s="38" t="s">
        <v>43</v>
      </c>
      <c r="B7" s="99" t="s">
        <v>44</v>
      </c>
      <c r="C7" s="99"/>
      <c r="D7" s="99"/>
      <c r="E7" s="99"/>
      <c r="F7" s="99"/>
      <c r="G7" s="99"/>
      <c r="H7" s="28"/>
      <c r="I7" s="28"/>
      <c r="J7" s="2"/>
      <c r="K7" s="2"/>
    </row>
    <row r="8" spans="1:99" ht="25.5" customHeight="1" x14ac:dyDescent="0.35">
      <c r="A8" s="38" t="s">
        <v>45</v>
      </c>
      <c r="B8" s="121">
        <f>SUM(Submission!S2:S46)/4</f>
        <v>0</v>
      </c>
      <c r="C8" s="121"/>
      <c r="D8" s="121"/>
      <c r="E8" s="121"/>
      <c r="F8" s="121"/>
      <c r="G8" s="121"/>
      <c r="H8" s="28"/>
      <c r="I8" s="28"/>
      <c r="J8" s="2"/>
      <c r="K8" s="2"/>
    </row>
    <row r="9" spans="1:99" s="28" customFormat="1" ht="33.65" customHeight="1" x14ac:dyDescent="0.35">
      <c r="A9" s="38" t="s">
        <v>46</v>
      </c>
      <c r="B9" s="121" t="str">
        <f>Submission!S2</f>
        <v/>
      </c>
      <c r="C9" s="121"/>
      <c r="D9" s="121"/>
      <c r="E9" s="121"/>
      <c r="F9" s="121"/>
      <c r="G9" s="121"/>
      <c r="J9" s="2"/>
      <c r="K9" s="2"/>
      <c r="L9" s="2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</row>
    <row r="10" spans="1:99" s="28" customFormat="1" ht="33.65" customHeight="1" x14ac:dyDescent="0.35">
      <c r="A10" s="38"/>
      <c r="B10" s="33" t="s">
        <v>116</v>
      </c>
      <c r="C10" s="33" t="s">
        <v>115</v>
      </c>
      <c r="D10" s="33" t="s">
        <v>114</v>
      </c>
      <c r="E10" s="33" t="s">
        <v>113</v>
      </c>
      <c r="F10" s="33" t="s">
        <v>112</v>
      </c>
      <c r="G10" s="33" t="s">
        <v>111</v>
      </c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</row>
    <row r="11" spans="1:99" s="28" customFormat="1" ht="33.65" customHeight="1" x14ac:dyDescent="0.35">
      <c r="A11" s="38" t="s">
        <v>6</v>
      </c>
      <c r="B11" s="35" t="str">
        <f>IFERROR(VLOOKUP((CONCATENATE($A11," ",B$10)),Submission!$A:$O,15,FALSE),"")</f>
        <v/>
      </c>
      <c r="C11" s="53" t="str">
        <f>IFERROR(VLOOKUP((CONCATENATE($A11," ",C$10)),Submission!$A:$O,15,FALSE),"")</f>
        <v/>
      </c>
      <c r="D11" s="53" t="str">
        <f>IFERROR(VLOOKUP((CONCATENATE($A11," ",D$10)),Submission!$A:$O,15,FALSE),"")</f>
        <v/>
      </c>
      <c r="E11" s="53" t="str">
        <f>IFERROR(VLOOKUP((CONCATENATE($A11," ",E$10)),Submission!$A:$O,15,FALSE),"")</f>
        <v/>
      </c>
      <c r="F11" s="53" t="str">
        <f>IFERROR(VLOOKUP((CONCATENATE($A11," ",F$10)),Submission!$A:$O,15,FALSE),"")</f>
        <v/>
      </c>
      <c r="G11" s="53" t="str">
        <f>IFERROR(VLOOKUP((CONCATENATE($A11," ",G$10)),Submission!$A:$O,15,FALSE),"")</f>
        <v/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</row>
    <row r="12" spans="1:99" s="28" customFormat="1" ht="29" x14ac:dyDescent="0.35">
      <c r="A12" s="38" t="s">
        <v>60</v>
      </c>
      <c r="B12" s="53" t="str">
        <f>IFERROR(VLOOKUP((CONCATENATE($A12," ",B$10)),Submission!$A:$O,15,FALSE),"")</f>
        <v/>
      </c>
      <c r="C12" s="53" t="str">
        <f>IFERROR(VLOOKUP((CONCATENATE($A12," ",C$10)),Submission!$A:$O,15,FALSE),"")</f>
        <v/>
      </c>
      <c r="D12" s="53" t="str">
        <f>IFERROR(VLOOKUP((CONCATENATE($A12," ",D$10)),Submission!$A:$O,15,FALSE),"")</f>
        <v/>
      </c>
      <c r="E12" s="53" t="str">
        <f>IFERROR(VLOOKUP((CONCATENATE($A12," ",E$10)),Submission!$A:$O,15,FALSE),"")</f>
        <v/>
      </c>
      <c r="F12" s="53" t="str">
        <f>IFERROR(VLOOKUP((CONCATENATE($A12," ",F$10)),Submission!$A:$O,15,FALSE),"")</f>
        <v/>
      </c>
      <c r="G12" s="53" t="str">
        <f>IFERROR(VLOOKUP((CONCATENATE($A12," ",G$10)),Submission!$A:$O,15,FALSE),"")</f>
        <v/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</row>
    <row r="13" spans="1:99" s="28" customFormat="1" ht="33.65" customHeight="1" x14ac:dyDescent="0.35">
      <c r="A13" s="38" t="s">
        <v>61</v>
      </c>
      <c r="B13" s="53" t="str">
        <f>IFERROR(VLOOKUP((CONCATENATE($A13," ",B$10)),Submission!$A:$O,15,FALSE),"")</f>
        <v/>
      </c>
      <c r="C13" s="53" t="str">
        <f>IFERROR(VLOOKUP((CONCATENATE($A13," ",C$10)),Submission!$A:$O,15,FALSE),"")</f>
        <v/>
      </c>
      <c r="D13" s="53" t="str">
        <f>IFERROR(VLOOKUP((CONCATENATE($A13," ",D$10)),Submission!$A:$O,15,FALSE),"")</f>
        <v/>
      </c>
      <c r="E13" s="53" t="str">
        <f>IFERROR(VLOOKUP((CONCATENATE($A13," ",E$10)),Submission!$A:$O,15,FALSE),"")</f>
        <v/>
      </c>
      <c r="F13" s="53" t="str">
        <f>IFERROR(VLOOKUP((CONCATENATE($A13," ",F$10)),Submission!$A:$O,15,FALSE),"")</f>
        <v/>
      </c>
      <c r="G13" s="53" t="str">
        <f>IFERROR(VLOOKUP((CONCATENATE($A13," ",G$10)),Submission!$A:$O,15,FALSE),"")</f>
        <v/>
      </c>
      <c r="H13" s="2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</row>
    <row r="14" spans="1:99" s="28" customFormat="1" ht="33.65" customHeight="1" x14ac:dyDescent="0.35">
      <c r="A14" s="38" t="s">
        <v>62</v>
      </c>
      <c r="B14" s="53" t="str">
        <f>IFERROR(VLOOKUP((CONCATENATE($A14," ",B$10)),Submission!$A:$O,15,FALSE),"")</f>
        <v/>
      </c>
      <c r="C14" s="53" t="str">
        <f>IFERROR(VLOOKUP((CONCATENATE($A14," ",C$10)),Submission!$A:$O,15,FALSE),"")</f>
        <v/>
      </c>
      <c r="D14" s="53" t="str">
        <f>IFERROR(VLOOKUP((CONCATENATE($A14," ",D$10)),Submission!$A:$O,15,FALSE),"")</f>
        <v/>
      </c>
      <c r="E14" s="53" t="str">
        <f>IFERROR(VLOOKUP((CONCATENATE($A14," ",E$10)),Submission!$A:$O,15,FALSE),"")</f>
        <v/>
      </c>
      <c r="F14" s="53" t="str">
        <f>IFERROR(VLOOKUP((CONCATENATE($A14," ",F$10)),Submission!$A:$O,15,FALSE),"")</f>
        <v/>
      </c>
      <c r="G14" s="53" t="str">
        <f>IFERROR(VLOOKUP((CONCATENATE($A14," ",G$10)),Submission!$A:$O,15,FALSE),"")</f>
        <v/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</row>
    <row r="15" spans="1:99" s="28" customFormat="1" ht="33.65" customHeight="1" x14ac:dyDescent="0.35">
      <c r="A15" s="38" t="s">
        <v>63</v>
      </c>
      <c r="B15" s="53" t="str">
        <f>IFERROR(VLOOKUP((CONCATENATE($A15," ",B$10)),Submission!$A:$O,15,FALSE),"")</f>
        <v/>
      </c>
      <c r="C15" s="53" t="str">
        <f>IFERROR(VLOOKUP((CONCATENATE($A15," ",C$10)),Submission!$A:$O,15,FALSE),"")</f>
        <v/>
      </c>
      <c r="D15" s="53" t="str">
        <f>IFERROR(VLOOKUP((CONCATENATE($A15," ",D$10)),Submission!$A:$O,15,FALSE),"")</f>
        <v/>
      </c>
      <c r="E15" s="53" t="str">
        <f>IFERROR(VLOOKUP((CONCATENATE($A15," ",E$10)),Submission!$A:$O,15,FALSE),"")</f>
        <v/>
      </c>
      <c r="F15" s="53" t="str">
        <f>IFERROR(VLOOKUP((CONCATENATE($A15," ",F$10)),Submission!$A:$O,15,FALSE),"")</f>
        <v/>
      </c>
      <c r="G15" s="53" t="str">
        <f>IFERROR(VLOOKUP((CONCATENATE($A15," ",G$10)),Submission!$A:$O,15,FALSE),"")</f>
        <v/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</row>
    <row r="16" spans="1:99" s="28" customFormat="1" ht="33.65" customHeight="1" x14ac:dyDescent="0.35">
      <c r="A16" s="38" t="s">
        <v>64</v>
      </c>
      <c r="B16" s="53" t="str">
        <f>IFERROR(VLOOKUP((CONCATENATE($A16," ",B$10)),Submission!$A:$O,15,FALSE),"")</f>
        <v/>
      </c>
      <c r="C16" s="53" t="str">
        <f>IFERROR(VLOOKUP((CONCATENATE($A16," ",C$10)),Submission!$A:$O,15,FALSE),"")</f>
        <v/>
      </c>
      <c r="D16" s="53" t="str">
        <f>IFERROR(VLOOKUP((CONCATENATE($A16," ",D$10)),Submission!$A:$O,15,FALSE),"")</f>
        <v/>
      </c>
      <c r="E16" s="53" t="str">
        <f>IFERROR(VLOOKUP((CONCATENATE($A16," ",E$10)),Submission!$A:$O,15,FALSE),"")</f>
        <v/>
      </c>
      <c r="F16" s="53" t="str">
        <f>IFERROR(VLOOKUP((CONCATENATE($A16," ",F$10)),Submission!$A:$O,15,FALSE),"")</f>
        <v/>
      </c>
      <c r="G16" s="53" t="str">
        <f>IFERROR(VLOOKUP((CONCATENATE($A16," ",G$10)),Submission!$A:$O,15,FALSE),"")</f>
        <v/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</row>
    <row r="17" spans="1:99" s="28" customFormat="1" ht="33.65" customHeight="1" x14ac:dyDescent="0.35">
      <c r="A17" s="38" t="s">
        <v>65</v>
      </c>
      <c r="B17" s="53" t="str">
        <f>IFERROR(VLOOKUP((CONCATENATE($A17," ",B$10)),Submission!$A:$O,15,FALSE),"")</f>
        <v/>
      </c>
      <c r="C17" s="53" t="str">
        <f>IFERROR(VLOOKUP((CONCATENATE($A17," ",C$10)),Submission!$A:$O,15,FALSE),"")</f>
        <v/>
      </c>
      <c r="D17" s="53" t="str">
        <f>IFERROR(VLOOKUP((CONCATENATE($A17," ",D$10)),Submission!$A:$O,15,FALSE),"")</f>
        <v/>
      </c>
      <c r="E17" s="53" t="str">
        <f>IFERROR(VLOOKUP((CONCATENATE($A17," ",E$10)),Submission!$A:$O,15,FALSE),"")</f>
        <v/>
      </c>
      <c r="F17" s="53" t="str">
        <f>IFERROR(VLOOKUP((CONCATENATE($A17," ",F$10)),Submission!$A:$O,15,FALSE),"")</f>
        <v/>
      </c>
      <c r="G17" s="53" t="str">
        <f>IFERROR(VLOOKUP((CONCATENATE($A17," ",G$10)),Submission!$A:$O,15,FALSE),"")</f>
        <v/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</row>
    <row r="18" spans="1:99" s="28" customFormat="1" ht="33.65" customHeight="1" x14ac:dyDescent="0.35">
      <c r="A18" s="38" t="s">
        <v>66</v>
      </c>
      <c r="B18" s="53" t="str">
        <f>IFERROR(VLOOKUP((CONCATENATE($A18," ",B$10)),Submission!$A:$O,15,FALSE),"")</f>
        <v/>
      </c>
      <c r="C18" s="53" t="str">
        <f>IFERROR(VLOOKUP((CONCATENATE($A18," ",C$10)),Submission!$A:$O,15,FALSE),"")</f>
        <v/>
      </c>
      <c r="D18" s="53" t="str">
        <f>IFERROR(VLOOKUP((CONCATENATE($A18," ",D$10)),Submission!$A:$O,15,FALSE),"")</f>
        <v/>
      </c>
      <c r="E18" s="53" t="str">
        <f>IFERROR(VLOOKUP((CONCATENATE($A18," ",E$10)),Submission!$A:$O,15,FALSE),"")</f>
        <v/>
      </c>
      <c r="F18" s="53" t="str">
        <f>IFERROR(VLOOKUP((CONCATENATE($A18," ",F$10)),Submission!$A:$O,15,FALSE),"")</f>
        <v/>
      </c>
      <c r="G18" s="53" t="str">
        <f>IFERROR(VLOOKUP((CONCATENATE($A18," ",G$10)),Submission!$A:$O,15,FALSE),"")</f>
        <v/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</row>
    <row r="19" spans="1:99" s="28" customFormat="1" ht="33.65" customHeight="1" x14ac:dyDescent="0.35">
      <c r="A19" s="38" t="s">
        <v>67</v>
      </c>
      <c r="B19" s="53" t="str">
        <f>IFERROR(VLOOKUP((CONCATENATE($A19," ",B$10)),Submission!$A:$O,15,FALSE),"")</f>
        <v/>
      </c>
      <c r="C19" s="53" t="str">
        <f>IFERROR(VLOOKUP((CONCATENATE($A19," ",C$10)),Submission!$A:$O,15,FALSE),"")</f>
        <v/>
      </c>
      <c r="D19" s="53" t="str">
        <f>IFERROR(VLOOKUP((CONCATENATE($A19," ",D$10)),Submission!$A:$O,15,FALSE),"")</f>
        <v/>
      </c>
      <c r="E19" s="53" t="str">
        <f>IFERROR(VLOOKUP((CONCATENATE($A19," ",E$10)),Submission!$A:$O,15,FALSE),"")</f>
        <v/>
      </c>
      <c r="F19" s="53" t="str">
        <f>IFERROR(VLOOKUP((CONCATENATE($A19," ",F$10)),Submission!$A:$O,15,FALSE),"")</f>
        <v/>
      </c>
      <c r="G19" s="53" t="str">
        <f>IFERROR(VLOOKUP((CONCATENATE($A19," ",G$10)),Submission!$A:$O,15,FALSE),"")</f>
        <v/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</row>
    <row r="20" spans="1:99" s="28" customFormat="1" ht="33.65" customHeight="1" x14ac:dyDescent="0.35">
      <c r="A20" s="38" t="s">
        <v>130</v>
      </c>
      <c r="B20" s="122" t="e">
        <f>AVERAGE(B11:G19)</f>
        <v>#DIV/0!</v>
      </c>
      <c r="C20" s="123"/>
      <c r="D20" s="123"/>
      <c r="E20" s="123"/>
      <c r="F20" s="123"/>
      <c r="G20" s="124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</row>
    <row r="21" spans="1:99" s="28" customFormat="1" ht="50.15" customHeight="1" x14ac:dyDescent="0.35">
      <c r="A21" s="38" t="s">
        <v>48</v>
      </c>
      <c r="B21" s="105" t="s">
        <v>49</v>
      </c>
      <c r="C21" s="106"/>
      <c r="D21" s="106"/>
      <c r="E21" s="106"/>
      <c r="F21" s="106"/>
      <c r="G21" s="10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</row>
    <row r="22" spans="1:99" s="28" customFormat="1" ht="50.15" customHeight="1" x14ac:dyDescent="0.35">
      <c r="A22" s="38" t="s">
        <v>50</v>
      </c>
      <c r="B22" s="102">
        <f>Submission!I2</f>
        <v>0</v>
      </c>
      <c r="C22" s="103"/>
      <c r="D22" s="103"/>
      <c r="E22" s="103"/>
      <c r="F22" s="103"/>
      <c r="G22" s="104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</row>
    <row r="23" spans="1:99" s="28" customFormat="1" ht="51.75" customHeight="1" x14ac:dyDescent="0.35">
      <c r="A23" s="38" t="s">
        <v>51</v>
      </c>
      <c r="B23" s="114"/>
      <c r="C23" s="115"/>
      <c r="D23" s="115"/>
      <c r="E23" s="115"/>
      <c r="F23" s="115"/>
      <c r="G23" s="116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</row>
    <row r="24" spans="1:99" s="28" customFormat="1" ht="50.15" customHeight="1" x14ac:dyDescent="0.35">
      <c r="A24" s="38" t="s">
        <v>52</v>
      </c>
      <c r="B24" s="111"/>
      <c r="C24" s="112"/>
      <c r="D24" s="112"/>
      <c r="E24" s="112"/>
      <c r="F24" s="112"/>
      <c r="G24" s="113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</row>
    <row r="25" spans="1:99" s="28" customFormat="1" ht="20.149999999999999" customHeight="1" x14ac:dyDescent="0.35">
      <c r="A25" s="38" t="s">
        <v>120</v>
      </c>
      <c r="B25" s="117"/>
      <c r="C25" s="118"/>
      <c r="D25" s="118"/>
      <c r="E25" s="118"/>
      <c r="F25" s="118"/>
      <c r="G25" s="119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</row>
    <row r="26" spans="1:99" s="28" customFormat="1" ht="30" customHeight="1" x14ac:dyDescent="0.35">
      <c r="A26" s="38" t="s">
        <v>53</v>
      </c>
      <c r="B26" s="108" t="s">
        <v>54</v>
      </c>
      <c r="C26" s="109"/>
      <c r="D26" s="109"/>
      <c r="E26" s="109"/>
      <c r="F26" s="109"/>
      <c r="G26" s="110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</row>
    <row r="27" spans="1:99" s="28" customFormat="1" ht="50.15" customHeight="1" x14ac:dyDescent="0.35">
      <c r="A27" s="38" t="s">
        <v>55</v>
      </c>
      <c r="B27" s="102" t="s">
        <v>100</v>
      </c>
      <c r="C27" s="103"/>
      <c r="D27" s="103"/>
      <c r="E27" s="103"/>
      <c r="F27" s="103"/>
      <c r="G27" s="104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</row>
    <row r="28" spans="1:99" s="28" customFormat="1" x14ac:dyDescent="0.35"/>
    <row r="29" spans="1:99" s="28" customFormat="1" x14ac:dyDescent="0.35"/>
    <row r="30" spans="1:99" s="28" customFormat="1" x14ac:dyDescent="0.35"/>
    <row r="31" spans="1:99" s="28" customFormat="1" x14ac:dyDescent="0.35"/>
    <row r="32" spans="1:99" s="28" customFormat="1" x14ac:dyDescent="0.35"/>
    <row r="33" s="28" customFormat="1" x14ac:dyDescent="0.35"/>
    <row r="34" s="28" customFormat="1" x14ac:dyDescent="0.35"/>
    <row r="35" s="28" customFormat="1" x14ac:dyDescent="0.35"/>
    <row r="36" s="28" customFormat="1" x14ac:dyDescent="0.35"/>
    <row r="37" s="28" customFormat="1" x14ac:dyDescent="0.35"/>
    <row r="38" s="28" customFormat="1" x14ac:dyDescent="0.35"/>
    <row r="39" s="28" customFormat="1" x14ac:dyDescent="0.35"/>
    <row r="40" s="28" customFormat="1" x14ac:dyDescent="0.35"/>
    <row r="41" s="28" customFormat="1" x14ac:dyDescent="0.35"/>
    <row r="42" s="28" customFormat="1" x14ac:dyDescent="0.35"/>
    <row r="43" s="28" customFormat="1" x14ac:dyDescent="0.35"/>
    <row r="44" s="28" customFormat="1" x14ac:dyDescent="0.35"/>
    <row r="45" s="28" customFormat="1" x14ac:dyDescent="0.35"/>
    <row r="46" s="28" customFormat="1" x14ac:dyDescent="0.35"/>
    <row r="47" s="28" customFormat="1" x14ac:dyDescent="0.35"/>
    <row r="48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  <row r="195" s="28" customFormat="1" x14ac:dyDescent="0.35"/>
    <row r="196" s="28" customFormat="1" x14ac:dyDescent="0.35"/>
    <row r="197" s="28" customFormat="1" x14ac:dyDescent="0.35"/>
    <row r="198" s="28" customFormat="1" x14ac:dyDescent="0.35"/>
    <row r="199" s="28" customFormat="1" x14ac:dyDescent="0.35"/>
    <row r="200" s="28" customFormat="1" x14ac:dyDescent="0.35"/>
    <row r="201" s="28" customFormat="1" x14ac:dyDescent="0.35"/>
    <row r="202" s="28" customFormat="1" x14ac:dyDescent="0.35"/>
    <row r="203" s="28" customFormat="1" x14ac:dyDescent="0.35"/>
    <row r="204" s="28" customFormat="1" x14ac:dyDescent="0.35"/>
    <row r="205" s="28" customFormat="1" x14ac:dyDescent="0.35"/>
    <row r="206" s="28" customFormat="1" x14ac:dyDescent="0.35"/>
    <row r="207" s="28" customFormat="1" x14ac:dyDescent="0.35"/>
    <row r="208" s="28" customFormat="1" x14ac:dyDescent="0.35"/>
    <row r="209" s="28" customFormat="1" x14ac:dyDescent="0.35"/>
    <row r="210" s="28" customFormat="1" x14ac:dyDescent="0.35"/>
    <row r="211" s="28" customFormat="1" x14ac:dyDescent="0.35"/>
    <row r="212" s="28" customFormat="1" x14ac:dyDescent="0.35"/>
    <row r="213" s="28" customFormat="1" x14ac:dyDescent="0.35"/>
    <row r="214" s="28" customFormat="1" x14ac:dyDescent="0.35"/>
    <row r="215" s="28" customFormat="1" x14ac:dyDescent="0.35"/>
    <row r="216" s="28" customFormat="1" x14ac:dyDescent="0.35"/>
    <row r="217" s="28" customFormat="1" x14ac:dyDescent="0.35"/>
    <row r="218" s="28" customFormat="1" x14ac:dyDescent="0.35"/>
    <row r="219" s="28" customFormat="1" x14ac:dyDescent="0.35"/>
    <row r="220" s="28" customFormat="1" x14ac:dyDescent="0.35"/>
    <row r="221" s="28" customFormat="1" x14ac:dyDescent="0.35"/>
    <row r="222" s="28" customFormat="1" x14ac:dyDescent="0.35"/>
    <row r="223" s="28" customFormat="1" x14ac:dyDescent="0.35"/>
    <row r="224" s="28" customFormat="1" x14ac:dyDescent="0.35"/>
    <row r="225" s="28" customFormat="1" x14ac:dyDescent="0.35"/>
    <row r="226" s="28" customFormat="1" x14ac:dyDescent="0.35"/>
    <row r="227" s="28" customFormat="1" x14ac:dyDescent="0.35"/>
    <row r="228" s="28" customFormat="1" x14ac:dyDescent="0.35"/>
    <row r="229" s="28" customFormat="1" x14ac:dyDescent="0.35"/>
    <row r="230" s="28" customFormat="1" x14ac:dyDescent="0.35"/>
    <row r="231" s="28" customFormat="1" x14ac:dyDescent="0.35"/>
    <row r="232" s="28" customFormat="1" x14ac:dyDescent="0.35"/>
    <row r="233" s="28" customFormat="1" x14ac:dyDescent="0.35"/>
    <row r="234" s="28" customFormat="1" x14ac:dyDescent="0.35"/>
    <row r="235" s="28" customFormat="1" x14ac:dyDescent="0.35"/>
    <row r="236" s="28" customFormat="1" x14ac:dyDescent="0.35"/>
    <row r="237" s="28" customFormat="1" x14ac:dyDescent="0.35"/>
    <row r="238" s="28" customFormat="1" x14ac:dyDescent="0.35"/>
    <row r="239" s="28" customFormat="1" x14ac:dyDescent="0.35"/>
    <row r="240" s="28" customFormat="1" x14ac:dyDescent="0.35"/>
    <row r="241" s="28" customFormat="1" x14ac:dyDescent="0.35"/>
    <row r="242" s="28" customFormat="1" x14ac:dyDescent="0.35"/>
    <row r="243" s="28" customFormat="1" x14ac:dyDescent="0.35"/>
    <row r="244" s="28" customFormat="1" x14ac:dyDescent="0.35"/>
    <row r="245" s="28" customFormat="1" x14ac:dyDescent="0.35"/>
    <row r="246" s="28" customFormat="1" x14ac:dyDescent="0.35"/>
    <row r="247" s="28" customFormat="1" x14ac:dyDescent="0.35"/>
    <row r="248" s="28" customFormat="1" x14ac:dyDescent="0.35"/>
    <row r="249" s="28" customFormat="1" x14ac:dyDescent="0.35"/>
    <row r="250" s="28" customFormat="1" x14ac:dyDescent="0.35"/>
    <row r="251" s="28" customFormat="1" x14ac:dyDescent="0.35"/>
    <row r="252" s="28" customFormat="1" x14ac:dyDescent="0.35"/>
    <row r="253" s="28" customFormat="1" x14ac:dyDescent="0.35"/>
    <row r="254" s="28" customFormat="1" x14ac:dyDescent="0.35"/>
    <row r="255" s="28" customFormat="1" x14ac:dyDescent="0.35"/>
    <row r="256" s="28" customFormat="1" x14ac:dyDescent="0.35"/>
    <row r="257" s="28" customFormat="1" x14ac:dyDescent="0.35"/>
    <row r="258" s="28" customFormat="1" x14ac:dyDescent="0.35"/>
    <row r="259" s="28" customFormat="1" x14ac:dyDescent="0.35"/>
    <row r="260" s="28" customFormat="1" x14ac:dyDescent="0.35"/>
    <row r="261" s="28" customFormat="1" x14ac:dyDescent="0.35"/>
    <row r="262" s="28" customFormat="1" x14ac:dyDescent="0.35"/>
    <row r="263" s="28" customFormat="1" x14ac:dyDescent="0.35"/>
    <row r="264" s="28" customFormat="1" x14ac:dyDescent="0.35"/>
    <row r="265" s="28" customFormat="1" x14ac:dyDescent="0.35"/>
    <row r="266" s="28" customFormat="1" x14ac:dyDescent="0.35"/>
    <row r="267" s="28" customFormat="1" x14ac:dyDescent="0.35"/>
    <row r="268" s="28" customFormat="1" x14ac:dyDescent="0.35"/>
    <row r="269" s="28" customFormat="1" x14ac:dyDescent="0.35"/>
    <row r="270" s="28" customFormat="1" x14ac:dyDescent="0.35"/>
    <row r="271" s="28" customFormat="1" x14ac:dyDescent="0.35"/>
    <row r="272" s="28" customFormat="1" x14ac:dyDescent="0.35"/>
    <row r="273" s="28" customFormat="1" x14ac:dyDescent="0.35"/>
    <row r="274" s="28" customFormat="1" x14ac:dyDescent="0.35"/>
    <row r="275" s="28" customFormat="1" x14ac:dyDescent="0.35"/>
    <row r="276" s="28" customFormat="1" x14ac:dyDescent="0.35"/>
    <row r="277" s="28" customFormat="1" x14ac:dyDescent="0.35"/>
    <row r="278" s="28" customFormat="1" x14ac:dyDescent="0.35"/>
    <row r="279" s="28" customFormat="1" x14ac:dyDescent="0.35"/>
    <row r="280" s="28" customFormat="1" x14ac:dyDescent="0.35"/>
    <row r="281" s="28" customFormat="1" x14ac:dyDescent="0.35"/>
    <row r="282" s="28" customFormat="1" x14ac:dyDescent="0.35"/>
    <row r="283" s="28" customFormat="1" x14ac:dyDescent="0.35"/>
    <row r="284" s="28" customFormat="1" x14ac:dyDescent="0.35"/>
    <row r="285" s="28" customFormat="1" x14ac:dyDescent="0.35"/>
    <row r="286" s="28" customFormat="1" x14ac:dyDescent="0.35"/>
    <row r="287" s="28" customFormat="1" x14ac:dyDescent="0.35"/>
    <row r="288" s="28" customFormat="1" x14ac:dyDescent="0.35"/>
    <row r="289" s="28" customFormat="1" x14ac:dyDescent="0.35"/>
    <row r="290" s="28" customFormat="1" x14ac:dyDescent="0.35"/>
    <row r="291" s="28" customFormat="1" x14ac:dyDescent="0.35"/>
    <row r="292" s="28" customFormat="1" x14ac:dyDescent="0.35"/>
    <row r="293" s="28" customFormat="1" x14ac:dyDescent="0.35"/>
    <row r="294" s="28" customFormat="1" x14ac:dyDescent="0.35"/>
    <row r="295" s="28" customFormat="1" x14ac:dyDescent="0.35"/>
    <row r="296" s="28" customFormat="1" x14ac:dyDescent="0.35"/>
    <row r="297" s="28" customFormat="1" x14ac:dyDescent="0.35"/>
    <row r="298" s="28" customFormat="1" x14ac:dyDescent="0.35"/>
    <row r="299" s="28" customFormat="1" x14ac:dyDescent="0.35"/>
    <row r="300" s="28" customFormat="1" x14ac:dyDescent="0.35"/>
    <row r="301" s="28" customFormat="1" x14ac:dyDescent="0.35"/>
    <row r="302" s="28" customFormat="1" x14ac:dyDescent="0.35"/>
    <row r="303" s="28" customFormat="1" x14ac:dyDescent="0.35"/>
    <row r="304" s="28" customFormat="1" x14ac:dyDescent="0.35"/>
    <row r="305" s="28" customFormat="1" x14ac:dyDescent="0.35"/>
    <row r="306" s="28" customFormat="1" x14ac:dyDescent="0.35"/>
    <row r="307" s="28" customFormat="1" x14ac:dyDescent="0.35"/>
    <row r="308" s="28" customFormat="1" x14ac:dyDescent="0.35"/>
    <row r="309" s="28" customFormat="1" x14ac:dyDescent="0.35"/>
    <row r="310" s="28" customFormat="1" x14ac:dyDescent="0.35"/>
    <row r="311" s="28" customFormat="1" x14ac:dyDescent="0.35"/>
    <row r="312" s="28" customFormat="1" x14ac:dyDescent="0.35"/>
    <row r="313" s="28" customFormat="1" x14ac:dyDescent="0.35"/>
    <row r="314" s="28" customFormat="1" x14ac:dyDescent="0.35"/>
    <row r="315" s="28" customFormat="1" x14ac:dyDescent="0.35"/>
    <row r="316" s="28" customFormat="1" x14ac:dyDescent="0.35"/>
    <row r="317" s="28" customFormat="1" x14ac:dyDescent="0.35"/>
    <row r="318" s="28" customFormat="1" x14ac:dyDescent="0.35"/>
    <row r="319" s="28" customFormat="1" x14ac:dyDescent="0.35"/>
    <row r="320" s="28" customFormat="1" x14ac:dyDescent="0.35"/>
    <row r="321" s="28" customFormat="1" x14ac:dyDescent="0.35"/>
    <row r="322" s="28" customFormat="1" x14ac:dyDescent="0.35"/>
    <row r="323" s="28" customFormat="1" x14ac:dyDescent="0.35"/>
    <row r="324" s="28" customFormat="1" x14ac:dyDescent="0.35"/>
    <row r="325" s="28" customFormat="1" x14ac:dyDescent="0.35"/>
    <row r="326" s="28" customFormat="1" x14ac:dyDescent="0.35"/>
    <row r="327" s="28" customFormat="1" x14ac:dyDescent="0.35"/>
    <row r="328" s="28" customFormat="1" x14ac:dyDescent="0.35"/>
    <row r="329" s="28" customFormat="1" x14ac:dyDescent="0.35"/>
    <row r="330" s="28" customFormat="1" x14ac:dyDescent="0.35"/>
    <row r="331" s="28" customFormat="1" x14ac:dyDescent="0.35"/>
    <row r="332" s="28" customFormat="1" x14ac:dyDescent="0.35"/>
    <row r="333" s="28" customFormat="1" x14ac:dyDescent="0.35"/>
    <row r="334" s="28" customFormat="1" x14ac:dyDescent="0.35"/>
    <row r="335" s="28" customFormat="1" x14ac:dyDescent="0.35"/>
    <row r="336" s="28" customFormat="1" x14ac:dyDescent="0.35"/>
    <row r="337" s="28" customFormat="1" x14ac:dyDescent="0.35"/>
  </sheetData>
  <mergeCells count="17">
    <mergeCell ref="A1:G1"/>
    <mergeCell ref="B9:G9"/>
    <mergeCell ref="B8:G8"/>
    <mergeCell ref="B7:G7"/>
    <mergeCell ref="B20:G20"/>
    <mergeCell ref="B6:G6"/>
    <mergeCell ref="B5:G5"/>
    <mergeCell ref="B4:G4"/>
    <mergeCell ref="B3:G3"/>
    <mergeCell ref="B2:G2"/>
    <mergeCell ref="B22:G22"/>
    <mergeCell ref="B21:G21"/>
    <mergeCell ref="B27:G27"/>
    <mergeCell ref="B26:G26"/>
    <mergeCell ref="B24:G24"/>
    <mergeCell ref="B23:G23"/>
    <mergeCell ref="B25:G25"/>
  </mergeCells>
  <conditionalFormatting sqref="B11:G19">
    <cfRule type="cellIs" dxfId="50" priority="1" operator="equal">
      <formula>0</formula>
    </cfRule>
    <cfRule type="cellIs" dxfId="49" priority="2" operator="equal">
      <formula>0</formula>
    </cfRule>
  </conditionalFormatting>
  <pageMargins left="0.7" right="0.7" top="0.75" bottom="0.75" header="0.3" footer="0.3"/>
  <pageSetup paperSize="9" scale="39" orientation="portrait" r:id="rId1"/>
  <rowBreaks count="1" manualBreakCount="1">
    <brk id="27" max="16383" man="1"/>
  </rowBreaks>
  <colBreaks count="2" manualBreakCount="2">
    <brk id="7" max="1048575" man="1"/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2A07-C4B5-4261-8D14-B694B15906DE}">
  <dimension ref="A1:CU337"/>
  <sheetViews>
    <sheetView zoomScale="50" zoomScaleNormal="50" workbookViewId="0">
      <pane ySplit="4" topLeftCell="A5" activePane="bottomLeft" state="frozen"/>
      <selection pane="bottomLeft" activeCell="B9" sqref="B9:I9"/>
    </sheetView>
  </sheetViews>
  <sheetFormatPr defaultColWidth="8.83203125" defaultRowHeight="14.5" x14ac:dyDescent="0.35"/>
  <cols>
    <col min="1" max="1" width="25.58203125" style="17" customWidth="1"/>
    <col min="2" max="3" width="30.58203125" style="17" customWidth="1"/>
    <col min="4" max="5" width="27.58203125" style="17" customWidth="1"/>
    <col min="6" max="9" width="30.58203125" style="17" customWidth="1"/>
    <col min="10" max="15" width="15.58203125" style="28" customWidth="1"/>
    <col min="16" max="81" width="8.83203125" style="28"/>
    <col min="82" max="16384" width="8.83203125" style="17"/>
  </cols>
  <sheetData>
    <row r="1" spans="1:99" ht="40" customHeight="1" thickBot="1" x14ac:dyDescent="0.4">
      <c r="A1" s="130" t="s">
        <v>38</v>
      </c>
      <c r="B1" s="131"/>
      <c r="C1" s="131"/>
      <c r="D1" s="131"/>
      <c r="E1" s="131"/>
      <c r="F1" s="131"/>
      <c r="G1" s="131"/>
      <c r="H1" s="131"/>
      <c r="I1" s="131"/>
      <c r="J1" s="2"/>
      <c r="K1" s="2"/>
    </row>
    <row r="2" spans="1:99" ht="30" customHeight="1" thickBot="1" x14ac:dyDescent="0.4">
      <c r="A2" s="34" t="s">
        <v>39</v>
      </c>
      <c r="B2" s="125"/>
      <c r="C2" s="125"/>
      <c r="D2" s="125"/>
      <c r="E2" s="125"/>
      <c r="F2" s="125"/>
      <c r="G2" s="125"/>
      <c r="H2" s="125"/>
      <c r="I2" s="125"/>
      <c r="J2" s="2"/>
      <c r="K2" s="2"/>
    </row>
    <row r="3" spans="1:99" ht="20.149999999999999" customHeight="1" thickBot="1" x14ac:dyDescent="0.4">
      <c r="A3" s="32" t="s">
        <v>13</v>
      </c>
      <c r="B3" s="87" t="s">
        <v>129</v>
      </c>
      <c r="C3" s="87"/>
      <c r="D3" s="87"/>
      <c r="E3" s="87"/>
      <c r="F3" s="87"/>
      <c r="G3" s="87"/>
      <c r="H3" s="87"/>
      <c r="I3" s="87"/>
      <c r="J3" s="2"/>
      <c r="K3" s="2"/>
    </row>
    <row r="4" spans="1:99" ht="20.149999999999999" customHeight="1" thickBot="1" x14ac:dyDescent="0.4">
      <c r="A4" s="32" t="s">
        <v>40</v>
      </c>
      <c r="B4" s="87">
        <f>Submission!B2</f>
        <v>0</v>
      </c>
      <c r="C4" s="87"/>
      <c r="D4" s="87"/>
      <c r="E4" s="87"/>
      <c r="F4" s="87"/>
      <c r="G4" s="87"/>
      <c r="H4" s="87"/>
      <c r="I4" s="87"/>
      <c r="J4" s="2"/>
      <c r="K4" s="2"/>
    </row>
    <row r="5" spans="1:99" ht="20.149999999999999" customHeight="1" thickBot="1" x14ac:dyDescent="0.4">
      <c r="A5" s="30" t="s">
        <v>41</v>
      </c>
      <c r="B5" s="141" t="e">
        <f>Submission!#REF!</f>
        <v>#REF!</v>
      </c>
      <c r="C5" s="142"/>
      <c r="D5" s="142"/>
      <c r="E5" s="142"/>
      <c r="F5" s="142"/>
      <c r="G5" s="142"/>
      <c r="H5" s="142"/>
      <c r="I5" s="143"/>
      <c r="J5" s="2"/>
      <c r="K5" s="2"/>
    </row>
    <row r="6" spans="1:99" ht="20.149999999999999" customHeight="1" thickBot="1" x14ac:dyDescent="0.4">
      <c r="A6" s="30" t="s">
        <v>42</v>
      </c>
      <c r="B6" s="138">
        <f>Submission!H2</f>
        <v>0</v>
      </c>
      <c r="C6" s="139"/>
      <c r="D6" s="139"/>
      <c r="E6" s="139"/>
      <c r="F6" s="139"/>
      <c r="G6" s="139"/>
      <c r="H6" s="139"/>
      <c r="I6" s="140"/>
      <c r="J6" s="2"/>
      <c r="K6" s="2"/>
    </row>
    <row r="7" spans="1:99" ht="84.75" customHeight="1" thickBot="1" x14ac:dyDescent="0.4">
      <c r="A7" s="30" t="s">
        <v>43</v>
      </c>
      <c r="B7" s="135" t="s">
        <v>44</v>
      </c>
      <c r="C7" s="136"/>
      <c r="D7" s="136"/>
      <c r="E7" s="136"/>
      <c r="F7" s="136"/>
      <c r="G7" s="136"/>
      <c r="H7" s="136"/>
      <c r="I7" s="137"/>
      <c r="J7" s="2"/>
      <c r="K7" s="2"/>
    </row>
    <row r="8" spans="1:99" ht="25.5" customHeight="1" thickBot="1" x14ac:dyDescent="0.4">
      <c r="A8" s="30" t="s">
        <v>45</v>
      </c>
      <c r="B8" s="126">
        <f>SUM(Submission!S:S)/4</f>
        <v>0</v>
      </c>
      <c r="C8" s="127"/>
      <c r="D8" s="127"/>
      <c r="E8" s="127"/>
      <c r="F8" s="127"/>
      <c r="G8" s="127"/>
      <c r="H8" s="127"/>
      <c r="I8" s="128"/>
      <c r="J8" s="2"/>
      <c r="K8" s="2"/>
    </row>
    <row r="9" spans="1:99" s="28" customFormat="1" ht="33.65" customHeight="1" thickBot="1" x14ac:dyDescent="0.4">
      <c r="A9" s="30" t="s">
        <v>46</v>
      </c>
      <c r="B9" s="126">
        <f>SUM(Submission!S:S)</f>
        <v>0</v>
      </c>
      <c r="C9" s="127"/>
      <c r="D9" s="127"/>
      <c r="E9" s="127"/>
      <c r="F9" s="127"/>
      <c r="G9" s="127"/>
      <c r="H9" s="127"/>
      <c r="I9" s="128"/>
      <c r="J9" s="2"/>
      <c r="K9" s="2"/>
      <c r="L9" s="2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</row>
    <row r="10" spans="1:99" s="28" customFormat="1" ht="33.65" customHeight="1" thickBot="1" x14ac:dyDescent="0.4">
      <c r="A10" s="32"/>
      <c r="B10" s="49" t="s">
        <v>121</v>
      </c>
      <c r="C10" s="49" t="s">
        <v>122</v>
      </c>
      <c r="D10" s="49" t="s">
        <v>123</v>
      </c>
      <c r="E10" s="49" t="s">
        <v>124</v>
      </c>
      <c r="F10" s="49" t="s">
        <v>125</v>
      </c>
      <c r="G10" s="49" t="s">
        <v>126</v>
      </c>
      <c r="H10" s="49" t="s">
        <v>127</v>
      </c>
      <c r="I10" s="49" t="s">
        <v>128</v>
      </c>
      <c r="J10" s="2"/>
      <c r="K10" s="2"/>
      <c r="L10" s="2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</row>
    <row r="11" spans="1:99" s="28" customFormat="1" ht="33.65" customHeight="1" thickBot="1" x14ac:dyDescent="0.4">
      <c r="A11" s="30" t="s">
        <v>71</v>
      </c>
      <c r="B11" s="51" t="str">
        <f>IFERROR(VLOOKUP((CONCATENATE($A11," ",B$10)),Submission!$A:$O,15,FALSE),"")</f>
        <v/>
      </c>
      <c r="C11" s="51" t="str">
        <f>IFERROR(VLOOKUP((CONCATENATE($A11," ",C$10)),Submission!$A:$O,15,FALSE),"")</f>
        <v/>
      </c>
      <c r="D11" s="51" t="str">
        <f>IFERROR(VLOOKUP((CONCATENATE($A11," ",D$10)),Submission!$A:$O,15,FALSE),"")</f>
        <v/>
      </c>
      <c r="E11" s="51" t="str">
        <f>IFERROR(VLOOKUP((CONCATENATE($A11," ",E$10)),Submission!$A:$O,15,FALSE),"")</f>
        <v/>
      </c>
      <c r="F11" s="51" t="str">
        <f>IFERROR(VLOOKUP((CONCATENATE($A11," ",F$10)),Submission!$A:$O,15,FALSE),"")</f>
        <v/>
      </c>
      <c r="G11" s="51" t="str">
        <f>IFERROR(VLOOKUP((CONCATENATE($A11," ",G$10)),Submission!$A:$O,15,FALSE),"")</f>
        <v/>
      </c>
      <c r="H11" s="51" t="str">
        <f>IFERROR(VLOOKUP((CONCATENATE($A11," ",H$10)),Submission!$A:$O,15,FALSE),"")</f>
        <v/>
      </c>
      <c r="I11" s="51" t="str">
        <f>IFERROR(VLOOKUP((CONCATENATE($A11," ",I$10)),Submission!$A:$O,15,FALSE),"")</f>
        <v/>
      </c>
      <c r="J11" s="2"/>
      <c r="K11" s="2"/>
      <c r="L11" s="2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</row>
    <row r="12" spans="1:99" s="28" customFormat="1" ht="33.65" customHeight="1" thickBot="1" x14ac:dyDescent="0.4">
      <c r="A12" s="30" t="s">
        <v>72</v>
      </c>
      <c r="B12" s="51" t="str">
        <f>IFERROR(VLOOKUP((CONCATENATE($A12," ",B$10)),Submission!$A:$O,15,FALSE),"")</f>
        <v/>
      </c>
      <c r="C12" s="51" t="str">
        <f>IFERROR(VLOOKUP((CONCATENATE($A12," ",C$10)),Submission!$A:$O,15,FALSE),"")</f>
        <v/>
      </c>
      <c r="D12" s="51" t="str">
        <f>IFERROR(VLOOKUP((CONCATENATE($A12," ",D$10)),Submission!$A:$O,15,FALSE),"")</f>
        <v/>
      </c>
      <c r="E12" s="51" t="str">
        <f>IFERROR(VLOOKUP((CONCATENATE($A12," ",E$10)),Submission!$A:$O,15,FALSE),"")</f>
        <v/>
      </c>
      <c r="F12" s="51" t="str">
        <f>IFERROR(VLOOKUP((CONCATENATE($A12," ",F$10)),Submission!$A:$O,15,FALSE),"")</f>
        <v/>
      </c>
      <c r="G12" s="51" t="str">
        <f>IFERROR(VLOOKUP((CONCATENATE($A12," ",G$10)),Submission!$A:$O,15,FALSE),"")</f>
        <v/>
      </c>
      <c r="H12" s="51" t="str">
        <f>IFERROR(VLOOKUP((CONCATENATE($A12," ",H$10)),Submission!$A:$O,15,FALSE),"")</f>
        <v/>
      </c>
      <c r="I12" s="51" t="str">
        <f>IFERROR(VLOOKUP((CONCATENATE($A12," ",I$10)),Submission!$A:$O,15,FALSE),"")</f>
        <v/>
      </c>
      <c r="J12" s="2"/>
      <c r="K12" s="2"/>
      <c r="L12" s="2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</row>
    <row r="13" spans="1:99" s="28" customFormat="1" ht="33.65" customHeight="1" thickBot="1" x14ac:dyDescent="0.4">
      <c r="A13" s="30" t="s">
        <v>73</v>
      </c>
      <c r="B13" s="51" t="str">
        <f>IFERROR(VLOOKUP((CONCATENATE($A13," ",B$10)),Submission!$A:$O,15,FALSE),"")</f>
        <v/>
      </c>
      <c r="C13" s="51" t="str">
        <f>IFERROR(VLOOKUP((CONCATENATE($A13," ",C$10)),Submission!$A:$O,15,FALSE),"")</f>
        <v/>
      </c>
      <c r="D13" s="51" t="str">
        <f>IFERROR(VLOOKUP((CONCATENATE($A13," ",D$10)),Submission!$A:$O,15,FALSE),"")</f>
        <v/>
      </c>
      <c r="E13" s="51" t="str">
        <f>IFERROR(VLOOKUP((CONCATENATE($A13," ",E$10)),Submission!$A:$O,15,FALSE),"")</f>
        <v/>
      </c>
      <c r="F13" s="51" t="str">
        <f>IFERROR(VLOOKUP((CONCATENATE($A13," ",F$10)),Submission!$A:$O,15,FALSE),"")</f>
        <v/>
      </c>
      <c r="G13" s="51" t="str">
        <f>IFERROR(VLOOKUP((CONCATENATE($A13," ",G$10)),Submission!$A:$O,15,FALSE),"")</f>
        <v/>
      </c>
      <c r="H13" s="51" t="str">
        <f>IFERROR(VLOOKUP((CONCATENATE($A13," ",H$10)),Submission!$A:$O,15,FALSE),"")</f>
        <v/>
      </c>
      <c r="I13" s="51" t="str">
        <f>IFERROR(VLOOKUP((CONCATENATE($A13," ",I$10)),Submission!$A:$O,15,FALSE),"")</f>
        <v/>
      </c>
      <c r="J13" s="2"/>
      <c r="K13" s="2"/>
      <c r="L13" s="2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</row>
    <row r="14" spans="1:99" s="28" customFormat="1" ht="33.65" customHeight="1" thickBot="1" x14ac:dyDescent="0.4">
      <c r="A14" s="30" t="s">
        <v>74</v>
      </c>
      <c r="B14" s="51" t="str">
        <f>IFERROR(VLOOKUP((CONCATENATE($A14," ",B$10)),Submission!$A:$O,15,FALSE),"")</f>
        <v/>
      </c>
      <c r="C14" s="51" t="str">
        <f>IFERROR(VLOOKUP((CONCATENATE($A14," ",C$10)),Submission!$A:$O,15,FALSE),"")</f>
        <v/>
      </c>
      <c r="D14" s="51" t="str">
        <f>IFERROR(VLOOKUP((CONCATENATE($A14," ",D$10)),Submission!$A:$O,15,FALSE),"")</f>
        <v/>
      </c>
      <c r="E14" s="51" t="str">
        <f>IFERROR(VLOOKUP((CONCATENATE($A14," ",E$10)),Submission!$A:$O,15,FALSE),"")</f>
        <v/>
      </c>
      <c r="F14" s="51" t="str">
        <f>IFERROR(VLOOKUP((CONCATENATE($A14," ",F$10)),Submission!$A:$O,15,FALSE),"")</f>
        <v/>
      </c>
      <c r="G14" s="51" t="str">
        <f>IFERROR(VLOOKUP((CONCATENATE($A14," ",G$10)),Submission!$A:$O,15,FALSE),"")</f>
        <v/>
      </c>
      <c r="H14" s="51" t="str">
        <f>IFERROR(VLOOKUP((CONCATENATE($A14," ",H$10)),Submission!$A:$O,15,FALSE),"")</f>
        <v/>
      </c>
      <c r="I14" s="51" t="str">
        <f>IFERROR(VLOOKUP((CONCATENATE($A14," ",I$10)),Submission!$A:$O,15,FALSE),"")</f>
        <v/>
      </c>
      <c r="J14" s="2"/>
      <c r="K14" s="2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</row>
    <row r="15" spans="1:99" s="28" customFormat="1" ht="33.65" customHeight="1" thickBot="1" x14ac:dyDescent="0.4">
      <c r="A15" s="30" t="s">
        <v>75</v>
      </c>
      <c r="B15" s="51" t="str">
        <f>IFERROR(VLOOKUP((CONCATENATE($A15," ",B$10)),Submission!$A:$O,15,FALSE),"")</f>
        <v/>
      </c>
      <c r="C15" s="51" t="str">
        <f>IFERROR(VLOOKUP((CONCATENATE($A15," ",C$10)),Submission!$A:$O,15,FALSE),"")</f>
        <v/>
      </c>
      <c r="D15" s="51" t="str">
        <f>IFERROR(VLOOKUP((CONCATENATE($A15," ",D$10)),Submission!$A:$O,15,FALSE),"")</f>
        <v/>
      </c>
      <c r="E15" s="51" t="str">
        <f>IFERROR(VLOOKUP((CONCATENATE($A15," ",E$10)),Submission!$A:$O,15,FALSE),"")</f>
        <v/>
      </c>
      <c r="F15" s="51" t="str">
        <f>IFERROR(VLOOKUP((CONCATENATE($A15," ",F$10)),Submission!$A:$O,15,FALSE),"")</f>
        <v/>
      </c>
      <c r="G15" s="51" t="str">
        <f>IFERROR(VLOOKUP((CONCATENATE($A15," ",G$10)),Submission!$A:$O,15,FALSE),"")</f>
        <v/>
      </c>
      <c r="H15" s="51" t="str">
        <f>IFERROR(VLOOKUP((CONCATENATE($A15," ",H$10)),Submission!$A:$O,15,FALSE),"")</f>
        <v/>
      </c>
      <c r="I15" s="51" t="str">
        <f>IFERROR(VLOOKUP((CONCATENATE($A15," ",I$10)),Submission!$A:$O,15,FALSE),"")</f>
        <v/>
      </c>
      <c r="J15" s="2"/>
      <c r="K15" s="2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</row>
    <row r="16" spans="1:99" s="28" customFormat="1" ht="33.65" customHeight="1" thickBot="1" x14ac:dyDescent="0.4">
      <c r="A16" s="30" t="s">
        <v>76</v>
      </c>
      <c r="B16" s="51" t="str">
        <f>IFERROR(VLOOKUP((CONCATENATE($A16," ",B$10)),Submission!$A:$O,15,FALSE),"")</f>
        <v/>
      </c>
      <c r="C16" s="51" t="str">
        <f>IFERROR(VLOOKUP((CONCATENATE($A16," ",C$10)),Submission!$A:$O,15,FALSE),"")</f>
        <v/>
      </c>
      <c r="D16" s="51" t="str">
        <f>IFERROR(VLOOKUP((CONCATENATE($A16," ",D$10)),Submission!$A:$O,15,FALSE),"")</f>
        <v/>
      </c>
      <c r="E16" s="51" t="str">
        <f>IFERROR(VLOOKUP((CONCATENATE($A16," ",E$10)),Submission!$A:$O,15,FALSE),"")</f>
        <v/>
      </c>
      <c r="F16" s="51" t="str">
        <f>IFERROR(VLOOKUP((CONCATENATE($A16," ",F$10)),Submission!$A:$O,15,FALSE),"")</f>
        <v/>
      </c>
      <c r="G16" s="51" t="str">
        <f>IFERROR(VLOOKUP((CONCATENATE($A16," ",G$10)),Submission!$A:$O,15,FALSE),"")</f>
        <v/>
      </c>
      <c r="H16" s="51" t="str">
        <f>IFERROR(VLOOKUP((CONCATENATE($A16," ",H$10)),Submission!$A:$O,15,FALSE),"")</f>
        <v/>
      </c>
      <c r="I16" s="51" t="str">
        <f>IFERROR(VLOOKUP((CONCATENATE($A16," ",I$10)),Submission!$A:$O,15,FALSE),"")</f>
        <v/>
      </c>
      <c r="J16" s="2"/>
      <c r="K16" s="2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</row>
    <row r="17" spans="1:99" s="28" customFormat="1" ht="33.65" customHeight="1" thickBot="1" x14ac:dyDescent="0.4">
      <c r="A17" s="30" t="s">
        <v>77</v>
      </c>
      <c r="B17" s="51" t="str">
        <f>IFERROR(VLOOKUP((CONCATENATE($A17," ",B$10)),Submission!$A:$O,15,FALSE),"")</f>
        <v/>
      </c>
      <c r="C17" s="51" t="str">
        <f>IFERROR(VLOOKUP((CONCATENATE($A17," ",C$10)),Submission!$A:$O,15,FALSE),"")</f>
        <v/>
      </c>
      <c r="D17" s="51" t="str">
        <f>IFERROR(VLOOKUP((CONCATENATE($A17," ",D$10)),Submission!$A:$O,15,FALSE),"")</f>
        <v/>
      </c>
      <c r="E17" s="51" t="str">
        <f>IFERROR(VLOOKUP((CONCATENATE($A17," ",E$10)),Submission!$A:$O,15,FALSE),"")</f>
        <v/>
      </c>
      <c r="F17" s="51" t="str">
        <f>IFERROR(VLOOKUP((CONCATENATE($A17," ",F$10)),Submission!$A:$O,15,FALSE),"")</f>
        <v/>
      </c>
      <c r="G17" s="51" t="str">
        <f>IFERROR(VLOOKUP((CONCATENATE($A17," ",G$10)),Submission!$A:$O,15,FALSE),"")</f>
        <v/>
      </c>
      <c r="H17" s="51" t="str">
        <f>IFERROR(VLOOKUP((CONCATENATE($A17," ",H$10)),Submission!$A:$O,15,FALSE),"")</f>
        <v/>
      </c>
      <c r="I17" s="51" t="str">
        <f>IFERROR(VLOOKUP((CONCATENATE($A17," ",I$10)),Submission!$A:$O,15,FALSE),"")</f>
        <v/>
      </c>
      <c r="J17" s="2"/>
      <c r="K17" s="2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</row>
    <row r="18" spans="1:99" s="28" customFormat="1" ht="33.65" customHeight="1" thickBot="1" x14ac:dyDescent="0.4">
      <c r="A18" s="30" t="s">
        <v>78</v>
      </c>
      <c r="B18" s="51" t="str">
        <f>IFERROR(VLOOKUP((CONCATENATE($A18," ",B$10)),Submission!$A:$O,15,FALSE),"")</f>
        <v/>
      </c>
      <c r="C18" s="51" t="str">
        <f>IFERROR(VLOOKUP((CONCATENATE($A18," ",C$10)),Submission!$A:$O,15,FALSE),"")</f>
        <v/>
      </c>
      <c r="D18" s="51" t="str">
        <f>IFERROR(VLOOKUP((CONCATENATE($A18," ",D$10)),Submission!$A:$O,15,FALSE),"")</f>
        <v/>
      </c>
      <c r="E18" s="51" t="str">
        <f>IFERROR(VLOOKUP((CONCATENATE($A18," ",E$10)),Submission!$A:$O,15,FALSE),"")</f>
        <v/>
      </c>
      <c r="F18" s="51" t="str">
        <f>IFERROR(VLOOKUP((CONCATENATE($A18," ",F$10)),Submission!$A:$O,15,FALSE),"")</f>
        <v/>
      </c>
      <c r="G18" s="51" t="str">
        <f>IFERROR(VLOOKUP((CONCATENATE($A18," ",G$10)),Submission!$A:$O,15,FALSE),"")</f>
        <v/>
      </c>
      <c r="H18" s="51" t="str">
        <f>IFERROR(VLOOKUP((CONCATENATE($A18," ",H$10)),Submission!$A:$O,15,FALSE),"")</f>
        <v/>
      </c>
      <c r="I18" s="51" t="str">
        <f>IFERROR(VLOOKUP((CONCATENATE($A18," ",I$10)),Submission!$A:$O,15,FALSE),"")</f>
        <v/>
      </c>
      <c r="J18" s="2"/>
      <c r="K18" s="2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</row>
    <row r="19" spans="1:99" s="28" customFormat="1" ht="33.65" customHeight="1" thickBot="1" x14ac:dyDescent="0.4">
      <c r="A19" s="30" t="s">
        <v>79</v>
      </c>
      <c r="B19" s="51" t="str">
        <f>IFERROR(VLOOKUP((CONCATENATE($A19," ",B$10)),Submission!$A:$O,15,FALSE),"")</f>
        <v/>
      </c>
      <c r="C19" s="51" t="str">
        <f>IFERROR(VLOOKUP((CONCATENATE($A19," ",C$10)),Submission!$A:$O,15,FALSE),"")</f>
        <v/>
      </c>
      <c r="D19" s="51" t="str">
        <f>IFERROR(VLOOKUP((CONCATENATE($A19," ",D$10)),Submission!$A:$O,15,FALSE),"")</f>
        <v/>
      </c>
      <c r="E19" s="51" t="str">
        <f>IFERROR(VLOOKUP((CONCATENATE($A19," ",E$10)),Submission!$A:$O,15,FALSE),"")</f>
        <v/>
      </c>
      <c r="F19" s="51" t="str">
        <f>IFERROR(VLOOKUP((CONCATENATE($A19," ",F$10)),Submission!$A:$O,15,FALSE),"")</f>
        <v/>
      </c>
      <c r="G19" s="51" t="str">
        <f>IFERROR(VLOOKUP((CONCATENATE($A19," ",G$10)),Submission!$A:$O,15,FALSE),"")</f>
        <v/>
      </c>
      <c r="H19" s="51" t="str">
        <f>IFERROR(VLOOKUP((CONCATENATE($A19," ",H$10)),Submission!$A:$O,15,FALSE),"")</f>
        <v/>
      </c>
      <c r="I19" s="51" t="str">
        <f>IFERROR(VLOOKUP((CONCATENATE($A19," ",I$10)),Submission!$A:$O,15,FALSE),"")</f>
        <v/>
      </c>
      <c r="J19" s="2"/>
      <c r="K19" s="2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</row>
    <row r="20" spans="1:99" s="28" customFormat="1" ht="33.65" customHeight="1" thickBot="1" x14ac:dyDescent="0.4">
      <c r="A20" s="32" t="s">
        <v>130</v>
      </c>
      <c r="B20" s="132" t="e">
        <f>AVERAGE(B11:I19)</f>
        <v>#DIV/0!</v>
      </c>
      <c r="C20" s="133"/>
      <c r="D20" s="133"/>
      <c r="E20" s="133"/>
      <c r="F20" s="133"/>
      <c r="G20" s="133"/>
      <c r="H20" s="133"/>
      <c r="I20" s="134"/>
      <c r="J20" s="2"/>
      <c r="K20" s="2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</row>
    <row r="21" spans="1:99" s="28" customFormat="1" ht="50.15" customHeight="1" thickBot="1" x14ac:dyDescent="0.4">
      <c r="A21" s="32" t="s">
        <v>48</v>
      </c>
      <c r="B21" s="101" t="s">
        <v>49</v>
      </c>
      <c r="C21" s="101"/>
      <c r="D21" s="101"/>
      <c r="E21" s="101"/>
      <c r="F21" s="101"/>
      <c r="G21" s="101"/>
      <c r="H21" s="101"/>
      <c r="I21" s="101"/>
      <c r="J21" s="2"/>
      <c r="K21" s="2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</row>
    <row r="22" spans="1:99" s="28" customFormat="1" ht="50.15" customHeight="1" thickBot="1" x14ac:dyDescent="0.4">
      <c r="A22" s="32" t="s">
        <v>50</v>
      </c>
      <c r="B22" s="86">
        <f>Submission!I2</f>
        <v>0</v>
      </c>
      <c r="C22" s="86"/>
      <c r="D22" s="86"/>
      <c r="E22" s="86"/>
      <c r="F22" s="86"/>
      <c r="G22" s="86"/>
      <c r="H22" s="86"/>
      <c r="I22" s="86"/>
      <c r="J22" s="2"/>
      <c r="K22" s="2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</row>
    <row r="23" spans="1:99" s="28" customFormat="1" ht="51.75" customHeight="1" thickBot="1" x14ac:dyDescent="0.4">
      <c r="A23" s="32" t="s">
        <v>51</v>
      </c>
      <c r="B23" s="101"/>
      <c r="C23" s="101"/>
      <c r="D23" s="101"/>
      <c r="E23" s="101"/>
      <c r="F23" s="101"/>
      <c r="G23" s="101"/>
      <c r="H23" s="101"/>
      <c r="I23" s="101"/>
      <c r="J23" s="2"/>
      <c r="K23" s="2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</row>
    <row r="24" spans="1:99" s="28" customFormat="1" ht="50.15" customHeight="1" thickBot="1" x14ac:dyDescent="0.4">
      <c r="A24" s="32" t="s">
        <v>52</v>
      </c>
      <c r="B24" s="83"/>
      <c r="C24" s="83"/>
      <c r="D24" s="83"/>
      <c r="E24" s="83"/>
      <c r="F24" s="83"/>
      <c r="G24" s="83"/>
      <c r="H24" s="83"/>
      <c r="I24" s="83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</row>
    <row r="25" spans="1:99" s="28" customFormat="1" ht="20.149999999999999" customHeight="1" thickBot="1" x14ac:dyDescent="0.4">
      <c r="A25" s="32" t="s">
        <v>120</v>
      </c>
      <c r="B25" s="84"/>
      <c r="C25" s="84"/>
      <c r="D25" s="84"/>
      <c r="E25" s="84"/>
      <c r="F25" s="84"/>
      <c r="G25" s="84"/>
      <c r="H25" s="84"/>
      <c r="I25" s="84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</row>
    <row r="26" spans="1:99" s="28" customFormat="1" ht="30" customHeight="1" thickBot="1" x14ac:dyDescent="0.4">
      <c r="A26" s="32" t="s">
        <v>53</v>
      </c>
      <c r="B26" s="85" t="s">
        <v>54</v>
      </c>
      <c r="C26" s="85"/>
      <c r="D26" s="85"/>
      <c r="E26" s="85"/>
      <c r="F26" s="85"/>
      <c r="G26" s="85"/>
      <c r="H26" s="85"/>
      <c r="I26" s="85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</row>
    <row r="27" spans="1:99" s="28" customFormat="1" ht="50.15" customHeight="1" thickBot="1" x14ac:dyDescent="0.4">
      <c r="A27" s="32" t="s">
        <v>55</v>
      </c>
      <c r="B27" s="129" t="s">
        <v>100</v>
      </c>
      <c r="C27" s="129"/>
      <c r="D27" s="129"/>
      <c r="E27" s="129"/>
      <c r="F27" s="129"/>
      <c r="G27" s="129"/>
      <c r="H27" s="129"/>
      <c r="I27" s="129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</row>
    <row r="28" spans="1:99" s="28" customFormat="1" x14ac:dyDescent="0.35"/>
    <row r="29" spans="1:99" s="28" customFormat="1" x14ac:dyDescent="0.35"/>
    <row r="30" spans="1:99" s="28" customFormat="1" x14ac:dyDescent="0.35"/>
    <row r="31" spans="1:99" s="28" customFormat="1" x14ac:dyDescent="0.35"/>
    <row r="32" spans="1:99" s="28" customFormat="1" x14ac:dyDescent="0.35"/>
    <row r="33" s="28" customFormat="1" x14ac:dyDescent="0.35"/>
    <row r="34" s="28" customFormat="1" x14ac:dyDescent="0.35"/>
    <row r="35" s="28" customFormat="1" x14ac:dyDescent="0.35"/>
    <row r="36" s="28" customFormat="1" x14ac:dyDescent="0.35"/>
    <row r="37" s="28" customFormat="1" x14ac:dyDescent="0.35"/>
    <row r="38" s="28" customFormat="1" x14ac:dyDescent="0.35"/>
    <row r="39" s="28" customFormat="1" x14ac:dyDescent="0.35"/>
    <row r="40" s="28" customFormat="1" x14ac:dyDescent="0.35"/>
    <row r="41" s="28" customFormat="1" x14ac:dyDescent="0.35"/>
    <row r="42" s="28" customFormat="1" x14ac:dyDescent="0.35"/>
    <row r="43" s="28" customFormat="1" x14ac:dyDescent="0.35"/>
    <row r="44" s="28" customFormat="1" x14ac:dyDescent="0.35"/>
    <row r="45" s="28" customFormat="1" x14ac:dyDescent="0.35"/>
    <row r="46" s="28" customFormat="1" x14ac:dyDescent="0.35"/>
    <row r="47" s="28" customFormat="1" x14ac:dyDescent="0.35"/>
    <row r="48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  <row r="195" s="28" customFormat="1" x14ac:dyDescent="0.35"/>
    <row r="196" s="28" customFormat="1" x14ac:dyDescent="0.35"/>
    <row r="197" s="28" customFormat="1" x14ac:dyDescent="0.35"/>
    <row r="198" s="28" customFormat="1" x14ac:dyDescent="0.35"/>
    <row r="199" s="28" customFormat="1" x14ac:dyDescent="0.35"/>
    <row r="200" s="28" customFormat="1" x14ac:dyDescent="0.35"/>
    <row r="201" s="28" customFormat="1" x14ac:dyDescent="0.35"/>
    <row r="202" s="28" customFormat="1" x14ac:dyDescent="0.35"/>
    <row r="203" s="28" customFormat="1" x14ac:dyDescent="0.35"/>
    <row r="204" s="28" customFormat="1" x14ac:dyDescent="0.35"/>
    <row r="205" s="28" customFormat="1" x14ac:dyDescent="0.35"/>
    <row r="206" s="28" customFormat="1" x14ac:dyDescent="0.35"/>
    <row r="207" s="28" customFormat="1" x14ac:dyDescent="0.35"/>
    <row r="208" s="28" customFormat="1" x14ac:dyDescent="0.35"/>
    <row r="209" s="28" customFormat="1" x14ac:dyDescent="0.35"/>
    <row r="210" s="28" customFormat="1" x14ac:dyDescent="0.35"/>
    <row r="211" s="28" customFormat="1" x14ac:dyDescent="0.35"/>
    <row r="212" s="28" customFormat="1" x14ac:dyDescent="0.35"/>
    <row r="213" s="28" customFormat="1" x14ac:dyDescent="0.35"/>
    <row r="214" s="28" customFormat="1" x14ac:dyDescent="0.35"/>
    <row r="215" s="28" customFormat="1" x14ac:dyDescent="0.35"/>
    <row r="216" s="28" customFormat="1" x14ac:dyDescent="0.35"/>
    <row r="217" s="28" customFormat="1" x14ac:dyDescent="0.35"/>
    <row r="218" s="28" customFormat="1" x14ac:dyDescent="0.35"/>
    <row r="219" s="28" customFormat="1" x14ac:dyDescent="0.35"/>
    <row r="220" s="28" customFormat="1" x14ac:dyDescent="0.35"/>
    <row r="221" s="28" customFormat="1" x14ac:dyDescent="0.35"/>
    <row r="222" s="28" customFormat="1" x14ac:dyDescent="0.35"/>
    <row r="223" s="28" customFormat="1" x14ac:dyDescent="0.35"/>
    <row r="224" s="28" customFormat="1" x14ac:dyDescent="0.35"/>
    <row r="225" s="28" customFormat="1" x14ac:dyDescent="0.35"/>
    <row r="226" s="28" customFormat="1" x14ac:dyDescent="0.35"/>
    <row r="227" s="28" customFormat="1" x14ac:dyDescent="0.35"/>
    <row r="228" s="28" customFormat="1" x14ac:dyDescent="0.35"/>
    <row r="229" s="28" customFormat="1" x14ac:dyDescent="0.35"/>
    <row r="230" s="28" customFormat="1" x14ac:dyDescent="0.35"/>
    <row r="231" s="28" customFormat="1" x14ac:dyDescent="0.35"/>
    <row r="232" s="28" customFormat="1" x14ac:dyDescent="0.35"/>
    <row r="233" s="28" customFormat="1" x14ac:dyDescent="0.35"/>
    <row r="234" s="28" customFormat="1" x14ac:dyDescent="0.35"/>
    <row r="235" s="28" customFormat="1" x14ac:dyDescent="0.35"/>
    <row r="236" s="28" customFormat="1" x14ac:dyDescent="0.35"/>
    <row r="237" s="28" customFormat="1" x14ac:dyDescent="0.35"/>
    <row r="238" s="28" customFormat="1" x14ac:dyDescent="0.35"/>
    <row r="239" s="28" customFormat="1" x14ac:dyDescent="0.35"/>
    <row r="240" s="28" customFormat="1" x14ac:dyDescent="0.35"/>
    <row r="241" s="28" customFormat="1" x14ac:dyDescent="0.35"/>
    <row r="242" s="28" customFormat="1" x14ac:dyDescent="0.35"/>
    <row r="243" s="28" customFormat="1" x14ac:dyDescent="0.35"/>
    <row r="244" s="28" customFormat="1" x14ac:dyDescent="0.35"/>
    <row r="245" s="28" customFormat="1" x14ac:dyDescent="0.35"/>
    <row r="246" s="28" customFormat="1" x14ac:dyDescent="0.35"/>
    <row r="247" s="28" customFormat="1" x14ac:dyDescent="0.35"/>
    <row r="248" s="28" customFormat="1" x14ac:dyDescent="0.35"/>
    <row r="249" s="28" customFormat="1" x14ac:dyDescent="0.35"/>
    <row r="250" s="28" customFormat="1" x14ac:dyDescent="0.35"/>
    <row r="251" s="28" customFormat="1" x14ac:dyDescent="0.35"/>
    <row r="252" s="28" customFormat="1" x14ac:dyDescent="0.35"/>
    <row r="253" s="28" customFormat="1" x14ac:dyDescent="0.35"/>
    <row r="254" s="28" customFormat="1" x14ac:dyDescent="0.35"/>
    <row r="255" s="28" customFormat="1" x14ac:dyDescent="0.35"/>
    <row r="256" s="28" customFormat="1" x14ac:dyDescent="0.35"/>
    <row r="257" s="28" customFormat="1" x14ac:dyDescent="0.35"/>
    <row r="258" s="28" customFormat="1" x14ac:dyDescent="0.35"/>
    <row r="259" s="28" customFormat="1" x14ac:dyDescent="0.35"/>
    <row r="260" s="28" customFormat="1" x14ac:dyDescent="0.35"/>
    <row r="261" s="28" customFormat="1" x14ac:dyDescent="0.35"/>
    <row r="262" s="28" customFormat="1" x14ac:dyDescent="0.35"/>
    <row r="263" s="28" customFormat="1" x14ac:dyDescent="0.35"/>
    <row r="264" s="28" customFormat="1" x14ac:dyDescent="0.35"/>
    <row r="265" s="28" customFormat="1" x14ac:dyDescent="0.35"/>
    <row r="266" s="28" customFormat="1" x14ac:dyDescent="0.35"/>
    <row r="267" s="28" customFormat="1" x14ac:dyDescent="0.35"/>
    <row r="268" s="28" customFormat="1" x14ac:dyDescent="0.35"/>
    <row r="269" s="28" customFormat="1" x14ac:dyDescent="0.35"/>
    <row r="270" s="28" customFormat="1" x14ac:dyDescent="0.35"/>
    <row r="271" s="28" customFormat="1" x14ac:dyDescent="0.35"/>
    <row r="272" s="28" customFormat="1" x14ac:dyDescent="0.35"/>
    <row r="273" s="28" customFormat="1" x14ac:dyDescent="0.35"/>
    <row r="274" s="28" customFormat="1" x14ac:dyDescent="0.35"/>
    <row r="275" s="28" customFormat="1" x14ac:dyDescent="0.35"/>
    <row r="276" s="28" customFormat="1" x14ac:dyDescent="0.35"/>
    <row r="277" s="28" customFormat="1" x14ac:dyDescent="0.35"/>
    <row r="278" s="28" customFormat="1" x14ac:dyDescent="0.35"/>
    <row r="279" s="28" customFormat="1" x14ac:dyDescent="0.35"/>
    <row r="280" s="28" customFormat="1" x14ac:dyDescent="0.35"/>
    <row r="281" s="28" customFormat="1" x14ac:dyDescent="0.35"/>
    <row r="282" s="28" customFormat="1" x14ac:dyDescent="0.35"/>
    <row r="283" s="28" customFormat="1" x14ac:dyDescent="0.35"/>
    <row r="284" s="28" customFormat="1" x14ac:dyDescent="0.35"/>
    <row r="285" s="28" customFormat="1" x14ac:dyDescent="0.35"/>
    <row r="286" s="28" customFormat="1" x14ac:dyDescent="0.35"/>
    <row r="287" s="28" customFormat="1" x14ac:dyDescent="0.35"/>
    <row r="288" s="28" customFormat="1" x14ac:dyDescent="0.35"/>
    <row r="289" s="28" customFormat="1" x14ac:dyDescent="0.35"/>
    <row r="290" s="28" customFormat="1" x14ac:dyDescent="0.35"/>
    <row r="291" s="28" customFormat="1" x14ac:dyDescent="0.35"/>
    <row r="292" s="28" customFormat="1" x14ac:dyDescent="0.35"/>
    <row r="293" s="28" customFormat="1" x14ac:dyDescent="0.35"/>
    <row r="294" s="28" customFormat="1" x14ac:dyDescent="0.35"/>
    <row r="295" s="28" customFormat="1" x14ac:dyDescent="0.35"/>
    <row r="296" s="28" customFormat="1" x14ac:dyDescent="0.35"/>
    <row r="297" s="28" customFormat="1" x14ac:dyDescent="0.35"/>
    <row r="298" s="28" customFormat="1" x14ac:dyDescent="0.35"/>
    <row r="299" s="28" customFormat="1" x14ac:dyDescent="0.35"/>
    <row r="300" s="28" customFormat="1" x14ac:dyDescent="0.35"/>
    <row r="301" s="28" customFormat="1" x14ac:dyDescent="0.35"/>
    <row r="302" s="28" customFormat="1" x14ac:dyDescent="0.35"/>
    <row r="303" s="28" customFormat="1" x14ac:dyDescent="0.35"/>
    <row r="304" s="28" customFormat="1" x14ac:dyDescent="0.35"/>
    <row r="305" s="28" customFormat="1" x14ac:dyDescent="0.35"/>
    <row r="306" s="28" customFormat="1" x14ac:dyDescent="0.35"/>
    <row r="307" s="28" customFormat="1" x14ac:dyDescent="0.35"/>
    <row r="308" s="28" customFormat="1" x14ac:dyDescent="0.35"/>
    <row r="309" s="28" customFormat="1" x14ac:dyDescent="0.35"/>
    <row r="310" s="28" customFormat="1" x14ac:dyDescent="0.35"/>
    <row r="311" s="28" customFormat="1" x14ac:dyDescent="0.35"/>
    <row r="312" s="28" customFormat="1" x14ac:dyDescent="0.35"/>
    <row r="313" s="28" customFormat="1" x14ac:dyDescent="0.35"/>
    <row r="314" s="28" customFormat="1" x14ac:dyDescent="0.35"/>
    <row r="315" s="28" customFormat="1" x14ac:dyDescent="0.35"/>
    <row r="316" s="28" customFormat="1" x14ac:dyDescent="0.35"/>
    <row r="317" s="28" customFormat="1" x14ac:dyDescent="0.35"/>
    <row r="318" s="28" customFormat="1" x14ac:dyDescent="0.35"/>
    <row r="319" s="28" customFormat="1" x14ac:dyDescent="0.35"/>
    <row r="320" s="28" customFormat="1" x14ac:dyDescent="0.35"/>
    <row r="321" s="28" customFormat="1" x14ac:dyDescent="0.35"/>
    <row r="322" s="28" customFormat="1" x14ac:dyDescent="0.35"/>
    <row r="323" s="28" customFormat="1" x14ac:dyDescent="0.35"/>
    <row r="324" s="28" customFormat="1" x14ac:dyDescent="0.35"/>
    <row r="325" s="28" customFormat="1" x14ac:dyDescent="0.35"/>
    <row r="326" s="28" customFormat="1" x14ac:dyDescent="0.35"/>
    <row r="327" s="28" customFormat="1" x14ac:dyDescent="0.35"/>
    <row r="328" s="28" customFormat="1" x14ac:dyDescent="0.35"/>
    <row r="329" s="28" customFormat="1" x14ac:dyDescent="0.35"/>
    <row r="330" s="28" customFormat="1" x14ac:dyDescent="0.35"/>
    <row r="331" s="28" customFormat="1" x14ac:dyDescent="0.35"/>
    <row r="332" s="28" customFormat="1" x14ac:dyDescent="0.35"/>
    <row r="333" s="28" customFormat="1" x14ac:dyDescent="0.35"/>
    <row r="334" s="28" customFormat="1" x14ac:dyDescent="0.35"/>
    <row r="335" s="28" customFormat="1" x14ac:dyDescent="0.35"/>
    <row r="336" s="28" customFormat="1" x14ac:dyDescent="0.35"/>
    <row r="337" s="28" customFormat="1" x14ac:dyDescent="0.35"/>
  </sheetData>
  <mergeCells count="17">
    <mergeCell ref="A1:I1"/>
    <mergeCell ref="B20:I20"/>
    <mergeCell ref="B21:I21"/>
    <mergeCell ref="B22:I22"/>
    <mergeCell ref="B23:I23"/>
    <mergeCell ref="B7:I7"/>
    <mergeCell ref="B6:I6"/>
    <mergeCell ref="B5:I5"/>
    <mergeCell ref="B2:I2"/>
    <mergeCell ref="B3:I3"/>
    <mergeCell ref="B4:I4"/>
    <mergeCell ref="B9:I9"/>
    <mergeCell ref="B8:I8"/>
    <mergeCell ref="B24:I24"/>
    <mergeCell ref="B26:I26"/>
    <mergeCell ref="B27:I27"/>
    <mergeCell ref="B25:I25"/>
  </mergeCells>
  <conditionalFormatting sqref="B11:I19">
    <cfRule type="cellIs" dxfId="48" priority="1" operator="equal">
      <formula>0</formula>
    </cfRule>
    <cfRule type="cellIs" dxfId="47" priority="2" operator="equal">
      <formula>0</formula>
    </cfRule>
  </conditionalFormatting>
  <pageMargins left="0.7" right="0.7" top="0.75" bottom="0.75" header="0.3" footer="0.3"/>
  <pageSetup paperSize="9" scale="30" orientation="portrait" r:id="rId1"/>
  <rowBreaks count="1" manualBreakCount="1">
    <brk id="27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EE23-C4F9-4A0E-8F1B-ED1A3DBA989A}">
  <dimension ref="A1:CR352"/>
  <sheetViews>
    <sheetView zoomScale="80" zoomScaleNormal="80" workbookViewId="0">
      <pane ySplit="4" topLeftCell="A5" activePane="bottomLeft" state="frozen"/>
      <selection pane="bottomLeft" activeCell="C23" sqref="C23"/>
    </sheetView>
  </sheetViews>
  <sheetFormatPr defaultColWidth="8.83203125" defaultRowHeight="14.5" x14ac:dyDescent="0.35"/>
  <cols>
    <col min="1" max="1" width="25.58203125" style="17" customWidth="1"/>
    <col min="2" max="3" width="30.58203125" style="17" customWidth="1"/>
    <col min="4" max="5" width="27.58203125" style="17" customWidth="1"/>
    <col min="6" max="6" width="30.58203125" style="17" customWidth="1"/>
    <col min="7" max="12" width="15.58203125" style="28" customWidth="1"/>
    <col min="13" max="78" width="8.83203125" style="28"/>
    <col min="79" max="16384" width="8.83203125" style="17"/>
  </cols>
  <sheetData>
    <row r="1" spans="1:96" ht="40" customHeight="1" thickBot="1" x14ac:dyDescent="0.4">
      <c r="A1" s="177" t="s">
        <v>38</v>
      </c>
      <c r="B1" s="178"/>
      <c r="C1" s="178"/>
      <c r="D1" s="178"/>
      <c r="E1" s="178"/>
      <c r="F1" s="179"/>
      <c r="G1" s="2"/>
      <c r="H1" s="2"/>
    </row>
    <row r="2" spans="1:96" ht="30" customHeight="1" thickBot="1" x14ac:dyDescent="0.4">
      <c r="A2" s="29" t="s">
        <v>39</v>
      </c>
      <c r="B2" s="180"/>
      <c r="C2" s="181"/>
      <c r="D2" s="181"/>
      <c r="E2" s="181"/>
      <c r="F2" s="182"/>
      <c r="G2" s="2"/>
      <c r="H2" s="2"/>
    </row>
    <row r="3" spans="1:96" ht="20.149999999999999" customHeight="1" thickBot="1" x14ac:dyDescent="0.4">
      <c r="A3" s="30" t="s">
        <v>13</v>
      </c>
      <c r="B3" s="183">
        <f>Submission!D2</f>
        <v>0</v>
      </c>
      <c r="C3" s="184"/>
      <c r="D3" s="184"/>
      <c r="E3" s="184"/>
      <c r="F3" s="185"/>
      <c r="G3" s="2"/>
      <c r="H3" s="2"/>
    </row>
    <row r="4" spans="1:96" ht="20.149999999999999" customHeight="1" thickBot="1" x14ac:dyDescent="0.4">
      <c r="A4" s="30" t="s">
        <v>40</v>
      </c>
      <c r="B4" s="186">
        <f>Submission!B2</f>
        <v>0</v>
      </c>
      <c r="C4" s="169"/>
      <c r="D4" s="169"/>
      <c r="E4" s="169"/>
      <c r="F4" s="170"/>
      <c r="G4" s="2"/>
      <c r="H4" s="2"/>
    </row>
    <row r="5" spans="1:96" ht="15" thickBot="1" x14ac:dyDescent="0.4">
      <c r="A5" s="30" t="s">
        <v>101</v>
      </c>
      <c r="B5" s="187">
        <f>Submission!F2</f>
        <v>0</v>
      </c>
      <c r="C5" s="151"/>
      <c r="D5" s="151"/>
      <c r="E5" s="151"/>
      <c r="F5" s="152"/>
      <c r="G5" s="2"/>
      <c r="H5" s="2"/>
    </row>
    <row r="6" spans="1:96" ht="20.149999999999999" customHeight="1" thickBot="1" x14ac:dyDescent="0.4">
      <c r="A6" s="30" t="s">
        <v>41</v>
      </c>
      <c r="B6" s="147" t="e">
        <f>Submission!#REF!</f>
        <v>#REF!</v>
      </c>
      <c r="C6" s="148"/>
      <c r="D6" s="148"/>
      <c r="E6" s="148"/>
      <c r="F6" s="149"/>
      <c r="G6" s="2"/>
      <c r="H6" s="2"/>
    </row>
    <row r="7" spans="1:96" ht="20.149999999999999" customHeight="1" thickBot="1" x14ac:dyDescent="0.4">
      <c r="A7" s="30" t="s">
        <v>42</v>
      </c>
      <c r="B7" s="147">
        <f>Submission!H2</f>
        <v>0</v>
      </c>
      <c r="C7" s="148"/>
      <c r="D7" s="148"/>
      <c r="E7" s="148"/>
      <c r="F7" s="149"/>
      <c r="G7" s="2"/>
      <c r="H7" s="2"/>
    </row>
    <row r="8" spans="1:96" ht="84.75" customHeight="1" thickBot="1" x14ac:dyDescent="0.4">
      <c r="A8" s="30" t="s">
        <v>43</v>
      </c>
      <c r="B8" s="150" t="s">
        <v>44</v>
      </c>
      <c r="C8" s="151"/>
      <c r="D8" s="151"/>
      <c r="E8" s="151"/>
      <c r="F8" s="152"/>
      <c r="G8" s="2"/>
      <c r="H8" s="2"/>
    </row>
    <row r="9" spans="1:96" ht="25.5" customHeight="1" thickBot="1" x14ac:dyDescent="0.4">
      <c r="A9" s="30" t="s">
        <v>45</v>
      </c>
      <c r="B9" s="153">
        <f>SUM(Submission!S2:S46)/4</f>
        <v>0</v>
      </c>
      <c r="C9" s="90"/>
      <c r="D9" s="90"/>
      <c r="E9" s="90"/>
      <c r="F9" s="154"/>
      <c r="G9" s="2"/>
      <c r="H9" s="2"/>
    </row>
    <row r="10" spans="1:96" s="28" customFormat="1" ht="33.65" customHeight="1" thickBot="1" x14ac:dyDescent="0.4">
      <c r="A10" s="30" t="s">
        <v>46</v>
      </c>
      <c r="B10" s="155">
        <f>SUM(Submission!S:S)</f>
        <v>0</v>
      </c>
      <c r="C10" s="156"/>
      <c r="D10" s="156"/>
      <c r="E10" s="156"/>
      <c r="F10" s="157"/>
      <c r="G10" s="2"/>
      <c r="H10" s="2"/>
      <c r="I10" s="2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</row>
    <row r="11" spans="1:96" s="28" customFormat="1" ht="33.65" customHeight="1" thickBot="1" x14ac:dyDescent="0.4">
      <c r="A11" s="32"/>
      <c r="B11" s="49" t="s">
        <v>103</v>
      </c>
      <c r="C11" s="49" t="s">
        <v>104</v>
      </c>
      <c r="D11" s="49" t="s">
        <v>105</v>
      </c>
      <c r="E11" s="49" t="s">
        <v>106</v>
      </c>
      <c r="F11" s="49" t="s">
        <v>107</v>
      </c>
      <c r="G11" s="2"/>
      <c r="H11" s="2"/>
      <c r="I11" s="2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</row>
    <row r="12" spans="1:96" s="28" customFormat="1" ht="33.65" customHeight="1" thickBot="1" x14ac:dyDescent="0.4">
      <c r="A12" s="30" t="s">
        <v>108</v>
      </c>
      <c r="B12" s="50" t="str">
        <f>IFERROR(VLOOKUP((CONCATENATE($A12," AoG daily rate job ",B$11)),Submission!$A:$S,15,FALSE),"")</f>
        <v/>
      </c>
      <c r="C12" s="50" t="str">
        <f>IFERROR(VLOOKUP((CONCATENATE($A12," AoG daily rate job ",C$11)),Submission!$A:$S,15,FALSE),"")</f>
        <v/>
      </c>
      <c r="D12" s="50" t="str">
        <f>IFERROR(VLOOKUP((CONCATENATE($A12," AoG daily rate job ",D$11)),Submission!$A:$S,15,FALSE),"")</f>
        <v/>
      </c>
      <c r="E12" s="50" t="str">
        <f>IFERROR(VLOOKUP((CONCATENATE($A12," AoG daily rate job ",E$11)),Submission!$A:$S,15,FALSE),"")</f>
        <v/>
      </c>
      <c r="F12" s="50" t="str">
        <f>IFERROR(VLOOKUP((CONCATENATE($A12," AoG daily rate job ",F$11)),Submission!$A:$S,15,FALSE),"")</f>
        <v/>
      </c>
      <c r="G12" s="2"/>
      <c r="H12" s="2"/>
      <c r="I12" s="2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</row>
    <row r="13" spans="1:96" s="28" customFormat="1" ht="33.65" customHeight="1" thickBot="1" x14ac:dyDescent="0.4">
      <c r="A13" s="30" t="s">
        <v>80</v>
      </c>
      <c r="B13" s="50" t="str">
        <f>IFERROR(VLOOKUP((CONCATENATE($A13," AoG daily rate job ",B$11)),Submission!$A:$S,15,FALSE),"")</f>
        <v/>
      </c>
      <c r="C13" s="50" t="str">
        <f>IFERROR(VLOOKUP((CONCATENATE($A13," AoG daily rate job ",C$11)),Submission!$A:$S,15,FALSE),"")</f>
        <v/>
      </c>
      <c r="D13" s="50" t="str">
        <f>IFERROR(VLOOKUP((CONCATENATE($A13," AoG daily rate job ",D$11)),Submission!$A:$S,15,FALSE),"")</f>
        <v/>
      </c>
      <c r="E13" s="50" t="str">
        <f>IFERROR(VLOOKUP((CONCATENATE($A13," AoG daily rate job ",E$11)),Submission!$A:$S,15,FALSE),"")</f>
        <v/>
      </c>
      <c r="F13" s="50" t="str">
        <f>IFERROR(VLOOKUP((CONCATENATE($A13," AoG daily rate job ",F$11)),Submission!$A:$S,15,FALSE),"")</f>
        <v/>
      </c>
      <c r="G13" s="2"/>
      <c r="H13" s="2"/>
      <c r="I13" s="2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</row>
    <row r="14" spans="1:96" s="28" customFormat="1" ht="33.65" customHeight="1" thickBot="1" x14ac:dyDescent="0.4">
      <c r="A14" s="30" t="s">
        <v>81</v>
      </c>
      <c r="B14" s="50" t="str">
        <f>IFERROR(VLOOKUP((CONCATENATE($A14," AoG daily rate job ",B$11)),Submission!$A:$S,15,FALSE),"")</f>
        <v/>
      </c>
      <c r="C14" s="50" t="str">
        <f>IFERROR(VLOOKUP((CONCATENATE($A14," AoG daily rate job ",C$11)),Submission!$A:$S,15,FALSE),"")</f>
        <v/>
      </c>
      <c r="D14" s="50" t="str">
        <f>IFERROR(VLOOKUP((CONCATENATE($A14," AoG daily rate job ",D$11)),Submission!$A:$S,15,FALSE),"")</f>
        <v/>
      </c>
      <c r="E14" s="50" t="str">
        <f>IFERROR(VLOOKUP((CONCATENATE($A14," AoG daily rate job ",E$11)),Submission!$A:$S,15,FALSE),"")</f>
        <v/>
      </c>
      <c r="F14" s="50" t="str">
        <f>IFERROR(VLOOKUP((CONCATENATE($A14," AoG daily rate job ",F$11)),Submission!$A:$S,15,FALSE),"")</f>
        <v/>
      </c>
      <c r="G14" s="2"/>
      <c r="H14" s="2"/>
      <c r="I14" s="2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</row>
    <row r="15" spans="1:96" s="28" customFormat="1" ht="33.65" customHeight="1" thickBot="1" x14ac:dyDescent="0.4">
      <c r="A15" s="30" t="s">
        <v>85</v>
      </c>
      <c r="B15" s="50" t="str">
        <f>IFERROR(VLOOKUP((CONCATENATE($A15," AoG daily rate job ",B$11)),Submission!$A:$S,15,FALSE),"")</f>
        <v/>
      </c>
      <c r="C15" s="50" t="str">
        <f>IFERROR(VLOOKUP((CONCATENATE($A15," AoG daily rate job ",C$11)),Submission!$A:$S,15,FALSE),"")</f>
        <v/>
      </c>
      <c r="D15" s="50" t="str">
        <f>IFERROR(VLOOKUP((CONCATENATE($A15," AoG daily rate job ",D$11)),Submission!$A:$S,15,FALSE),"")</f>
        <v/>
      </c>
      <c r="E15" s="50" t="str">
        <f>IFERROR(VLOOKUP((CONCATENATE($A15," AoG daily rate job ",E$11)),Submission!$A:$S,15,FALSE),"")</f>
        <v/>
      </c>
      <c r="F15" s="50" t="str">
        <f>IFERROR(VLOOKUP((CONCATENATE($A15," AoG daily rate job ",F$11)),Submission!$A:$S,15,FALSE),"")</f>
        <v/>
      </c>
      <c r="G15" s="2"/>
      <c r="H15" s="2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</row>
    <row r="16" spans="1:96" s="28" customFormat="1" ht="33.65" customHeight="1" thickBot="1" x14ac:dyDescent="0.4">
      <c r="A16" s="30" t="s">
        <v>82</v>
      </c>
      <c r="B16" s="50" t="str">
        <f>IFERROR(VLOOKUP((CONCATENATE($A16," AoG daily rate job ",B$11)),Submission!$A:$S,15,FALSE),"")</f>
        <v/>
      </c>
      <c r="C16" s="50" t="str">
        <f>IFERROR(VLOOKUP((CONCATENATE($A16," AoG daily rate job ",C$11)),Submission!$A:$S,15,FALSE),"")</f>
        <v/>
      </c>
      <c r="D16" s="50" t="str">
        <f>IFERROR(VLOOKUP((CONCATENATE($A16," AoG daily rate job ",D$11)),Submission!$A:$S,15,FALSE),"")</f>
        <v/>
      </c>
      <c r="E16" s="50" t="str">
        <f>IFERROR(VLOOKUP((CONCATENATE($A16," AoG daily rate job ",E$11)),Submission!$A:$S,15,FALSE),"")</f>
        <v/>
      </c>
      <c r="F16" s="50" t="str">
        <f>IFERROR(VLOOKUP((CONCATENATE($A16," AoG daily rate job ",F$11)),Submission!$A:$S,15,FALSE),"")</f>
        <v/>
      </c>
      <c r="G16" s="2"/>
      <c r="H16" s="2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</row>
    <row r="17" spans="1:96" s="28" customFormat="1" ht="33.65" customHeight="1" thickBot="1" x14ac:dyDescent="0.4">
      <c r="A17" s="30" t="s">
        <v>86</v>
      </c>
      <c r="B17" s="50" t="str">
        <f>IFERROR(VLOOKUP((CONCATENATE($A17," AoG daily rate job ",B$11)),Submission!$A:$S,15,FALSE),"")</f>
        <v/>
      </c>
      <c r="C17" s="50" t="str">
        <f>IFERROR(VLOOKUP((CONCATENATE($A17," AoG daily rate job ",C$11)),Submission!$A:$S,15,FALSE),"")</f>
        <v/>
      </c>
      <c r="D17" s="50" t="str">
        <f>IFERROR(VLOOKUP((CONCATENATE($A17," AoG daily rate job ",D$11)),Submission!$A:$S,15,FALSE),"")</f>
        <v/>
      </c>
      <c r="E17" s="50" t="str">
        <f>IFERROR(VLOOKUP((CONCATENATE($A17," AoG daily rate job ",E$11)),Submission!$A:$S,15,FALSE),"")</f>
        <v/>
      </c>
      <c r="F17" s="50" t="str">
        <f>IFERROR(VLOOKUP((CONCATENATE($A17," AoG daily rate job ",F$11)),Submission!$A:$S,15,FALSE),"")</f>
        <v/>
      </c>
      <c r="G17" s="2"/>
      <c r="H17" s="2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</row>
    <row r="18" spans="1:96" s="28" customFormat="1" ht="33.65" customHeight="1" thickBot="1" x14ac:dyDescent="0.4">
      <c r="A18" s="30" t="s">
        <v>83</v>
      </c>
      <c r="B18" s="50" t="str">
        <f>IFERROR(VLOOKUP((CONCATENATE($A18," AoG daily rate job ",B$11)),Submission!$A:$S,15,FALSE),"")</f>
        <v/>
      </c>
      <c r="C18" s="50" t="str">
        <f>IFERROR(VLOOKUP((CONCATENATE($A18," AoG daily rate job ",C$11)),Submission!$A:$S,15,FALSE),"")</f>
        <v/>
      </c>
      <c r="D18" s="50" t="str">
        <f>IFERROR(VLOOKUP((CONCATENATE($A18," AoG daily rate job ",D$11)),Submission!$A:$S,15,FALSE),"")</f>
        <v/>
      </c>
      <c r="E18" s="50" t="str">
        <f>IFERROR(VLOOKUP((CONCATENATE($A18," AoG daily rate job ",E$11)),Submission!$A:$S,15,FALSE),"")</f>
        <v/>
      </c>
      <c r="F18" s="50" t="str">
        <f>IFERROR(VLOOKUP((CONCATENATE($A18," AoG daily rate job ",F$11)),Submission!$A:$S,15,FALSE),"")</f>
        <v/>
      </c>
      <c r="G18" s="2"/>
      <c r="H18" s="2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</row>
    <row r="19" spans="1:96" s="28" customFormat="1" ht="33.65" customHeight="1" thickBot="1" x14ac:dyDescent="0.4">
      <c r="A19" s="30" t="s">
        <v>84</v>
      </c>
      <c r="B19" s="50" t="str">
        <f>IFERROR(VLOOKUP((CONCATENATE($A19," AoG daily rate job ",B$11)),Submission!$A:$S,15,FALSE),"")</f>
        <v/>
      </c>
      <c r="C19" s="50" t="str">
        <f>IFERROR(VLOOKUP((CONCATENATE($A19," AoG daily rate job ",C$11)),Submission!$A:$S,15,FALSE),"")</f>
        <v/>
      </c>
      <c r="D19" s="50" t="str">
        <f>IFERROR(VLOOKUP((CONCATENATE($A19," AoG daily rate job ",D$11)),Submission!$A:$S,15,FALSE),"")</f>
        <v/>
      </c>
      <c r="E19" s="50" t="str">
        <f>IFERROR(VLOOKUP((CONCATENATE($A19," AoG daily rate job ",E$11)),Submission!$A:$S,15,FALSE),"")</f>
        <v/>
      </c>
      <c r="F19" s="50" t="str">
        <f>IFERROR(VLOOKUP((CONCATENATE($A19," AoG daily rate job ",F$11)),Submission!$A:$S,15,FALSE),"")</f>
        <v/>
      </c>
      <c r="G19" s="2"/>
      <c r="H19" s="2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</row>
    <row r="20" spans="1:96" s="28" customFormat="1" ht="33.65" customHeight="1" thickBot="1" x14ac:dyDescent="0.4">
      <c r="A20" s="30" t="s">
        <v>87</v>
      </c>
      <c r="B20" s="50" t="str">
        <f>IFERROR(VLOOKUP((CONCATENATE($A20," AoG daily rate job ",B$11)),Submission!$A:$S,15,FALSE),"")</f>
        <v/>
      </c>
      <c r="C20" s="50" t="str">
        <f>IFERROR(VLOOKUP((CONCATENATE($A20," AoG daily rate job ",C$11)),Submission!$A:$S,15,FALSE),"")</f>
        <v/>
      </c>
      <c r="D20" s="50" t="str">
        <f>IFERROR(VLOOKUP((CONCATENATE($A20," AoG daily rate job ",D$11)),Submission!$A:$S,15,FALSE),"")</f>
        <v/>
      </c>
      <c r="E20" s="50" t="str">
        <f>IFERROR(VLOOKUP((CONCATENATE($A20," AoG daily rate job ",E$11)),Submission!$A:$S,15,FALSE),"")</f>
        <v/>
      </c>
      <c r="F20" s="50" t="str">
        <f>IFERROR(VLOOKUP((CONCATENATE($A20," AoG daily rate job ",F$11)),Submission!$A:$S,15,FALSE),"")</f>
        <v/>
      </c>
      <c r="G20" s="2"/>
      <c r="H20" s="2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</row>
    <row r="21" spans="1:96" s="28" customFormat="1" ht="33.65" customHeight="1" thickBot="1" x14ac:dyDescent="0.4">
      <c r="A21" s="30" t="s">
        <v>88</v>
      </c>
      <c r="B21" s="50" t="str">
        <f>IFERROR(VLOOKUP((CONCATENATE($A21," AoG daily rate job ",B$11)),Submission!$A:$S,15,FALSE),"")</f>
        <v/>
      </c>
      <c r="C21" s="50" t="str">
        <f>IFERROR(VLOOKUP((CONCATENATE($A21," AoG daily rate job ",C$11)),Submission!$A:$S,15,FALSE),"")</f>
        <v/>
      </c>
      <c r="D21" s="50" t="str">
        <f>IFERROR(VLOOKUP((CONCATENATE($A21," AoG daily rate job ",D$11)),Submission!$A:$S,15,FALSE),"")</f>
        <v/>
      </c>
      <c r="E21" s="50" t="str">
        <f>IFERROR(VLOOKUP((CONCATENATE($A21," AoG daily rate job ",E$11)),Submission!$A:$S,15,FALSE),"")</f>
        <v/>
      </c>
      <c r="F21" s="50" t="str">
        <f>IFERROR(VLOOKUP((CONCATENATE($A21," AoG daily rate job ",F$11)),Submission!$A:$S,15,FALSE),"")</f>
        <v/>
      </c>
      <c r="G21" s="2"/>
      <c r="H21" s="2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</row>
    <row r="22" spans="1:96" s="28" customFormat="1" ht="33.65" customHeight="1" thickBot="1" x14ac:dyDescent="0.4">
      <c r="A22" s="30" t="s">
        <v>89</v>
      </c>
      <c r="B22" s="50" t="str">
        <f>IFERROR(VLOOKUP((CONCATENATE($A22," AoG daily rate job ",B$11)),Submission!$A:$S,15,FALSE),"")</f>
        <v/>
      </c>
      <c r="C22" s="50" t="str">
        <f>IFERROR(VLOOKUP((CONCATENATE($A22," AoG daily rate job ",C$11)),Submission!$A:$S,15,FALSE),"")</f>
        <v/>
      </c>
      <c r="D22" s="50" t="str">
        <f>IFERROR(VLOOKUP((CONCATENATE($A22," AoG daily rate job ",D$11)),Submission!$A:$S,15,FALSE),"")</f>
        <v/>
      </c>
      <c r="E22" s="50" t="str">
        <f>IFERROR(VLOOKUP((CONCATENATE($A22," AoG daily rate job ",E$11)),Submission!$A:$S,15,FALSE),"")</f>
        <v/>
      </c>
      <c r="F22" s="50" t="str">
        <f>IFERROR(VLOOKUP((CONCATENATE($A22," AoG daily rate job ",F$11)),Submission!$A:$S,15,FALSE),"")</f>
        <v/>
      </c>
      <c r="G22" s="2"/>
      <c r="H22" s="2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</row>
    <row r="23" spans="1:96" s="28" customFormat="1" ht="33.65" customHeight="1" thickBot="1" x14ac:dyDescent="0.4">
      <c r="A23" s="30" t="s">
        <v>90</v>
      </c>
      <c r="B23" s="50" t="str">
        <f>IFERROR(VLOOKUP((CONCATENATE($A23," AoG daily rate job ",B$11)),Submission!$A:$S,15,FALSE),"")</f>
        <v/>
      </c>
      <c r="C23" s="50" t="str">
        <f>IFERROR(VLOOKUP((CONCATENATE($A23," AoG daily rate job ",C$11)),Submission!$A:$S,15,FALSE),"")</f>
        <v/>
      </c>
      <c r="D23" s="50" t="str">
        <f>IFERROR(VLOOKUP((CONCATENATE($A23," AoG daily rate job ",D$11)),Submission!$A:$S,15,FALSE),"")</f>
        <v/>
      </c>
      <c r="E23" s="50" t="str">
        <f>IFERROR(VLOOKUP((CONCATENATE($A23," AoG daily rate job ",E$11)),Submission!$A:$S,15,FALSE),"")</f>
        <v/>
      </c>
      <c r="F23" s="50" t="str">
        <f>IFERROR(VLOOKUP((CONCATENATE($A23," AoG daily rate job ",F$11)),Submission!$A:$S,15,FALSE),"")</f>
        <v/>
      </c>
      <c r="G23" s="2"/>
      <c r="H23" s="2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</row>
    <row r="24" spans="1:96" s="28" customFormat="1" ht="33.65" customHeight="1" thickBot="1" x14ac:dyDescent="0.4">
      <c r="A24" s="30" t="s">
        <v>118</v>
      </c>
      <c r="B24" s="50" t="str">
        <f>IFERROR(VLOOKUP((CONCATENATE($A24," AoG daily rate job ",B$11)),Submission!$A:$S,15,FALSE),"")</f>
        <v/>
      </c>
      <c r="C24" s="50" t="str">
        <f>IFERROR(VLOOKUP((CONCATENATE($A24," AoG daily rate job ",C$11)),Submission!$A:$S,15,FALSE),"")</f>
        <v/>
      </c>
      <c r="D24" s="50" t="str">
        <f>IFERROR(VLOOKUP((CONCATENATE($A24," AoG daily rate job ",D$11)),Submission!$A:$S,15,FALSE),"")</f>
        <v/>
      </c>
      <c r="E24" s="50" t="str">
        <f>IFERROR(VLOOKUP((CONCATENATE($A24," AoG daily rate job ",E$11)),Submission!$A:$S,15,FALSE),"")</f>
        <v/>
      </c>
      <c r="F24" s="50" t="str">
        <f>IFERROR(VLOOKUP((CONCATENATE($A24," AoG daily rate job ",F$11)),Submission!$A:$S,15,FALSE),"")</f>
        <v/>
      </c>
      <c r="G24" s="2"/>
      <c r="H24" s="2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</row>
    <row r="25" spans="1:96" s="28" customFormat="1" ht="33.65" customHeight="1" thickBot="1" x14ac:dyDescent="0.4">
      <c r="A25" s="30" t="s">
        <v>119</v>
      </c>
      <c r="B25" s="50" t="str">
        <f>IFERROR(VLOOKUP((CONCATENATE($A25," AoG daily rate job ",B$11)),Submission!$A:$S,15,FALSE),"")</f>
        <v/>
      </c>
      <c r="C25" s="50" t="str">
        <f>IFERROR(VLOOKUP((CONCATENATE($A25," AoG daily rate job ",C$11)),Submission!$A:$S,15,FALSE),"")</f>
        <v/>
      </c>
      <c r="D25" s="50" t="str">
        <f>IFERROR(VLOOKUP((CONCATENATE($A25," AoG daily rate job ",D$11)),Submission!$A:$S,15,FALSE),"")</f>
        <v/>
      </c>
      <c r="E25" s="50" t="str">
        <f>IFERROR(VLOOKUP((CONCATENATE($A25," AoG daily rate job ",E$11)),Submission!$A:$S,15,FALSE),"")</f>
        <v/>
      </c>
      <c r="F25" s="50" t="str">
        <f>IFERROR(VLOOKUP((CONCATENATE($A25," AoG daily rate job ",F$11)),Submission!$A:$S,15,FALSE),"")</f>
        <v/>
      </c>
      <c r="G25" s="2"/>
      <c r="H25" s="2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</row>
    <row r="26" spans="1:96" s="28" customFormat="1" ht="33.65" customHeight="1" thickBot="1" x14ac:dyDescent="0.4">
      <c r="A26" s="30" t="s">
        <v>91</v>
      </c>
      <c r="B26" s="50" t="str">
        <f>IFERROR(VLOOKUP((CONCATENATE($A26," AoG daily rate job ",B$11)),Submission!$A:$S,15,FALSE),"")</f>
        <v/>
      </c>
      <c r="C26" s="50" t="str">
        <f>IFERROR(VLOOKUP((CONCATENATE($A26," AoG daily rate job ",C$11)),Submission!$A:$S,15,FALSE),"")</f>
        <v/>
      </c>
      <c r="D26" s="50" t="str">
        <f>IFERROR(VLOOKUP((CONCATENATE($A26," AoG daily rate job ",D$11)),Submission!$A:$S,15,FALSE),"")</f>
        <v/>
      </c>
      <c r="E26" s="50" t="str">
        <f>IFERROR(VLOOKUP((CONCATENATE($A26," AoG daily rate job ",E$11)),Submission!$A:$S,15,FALSE),"")</f>
        <v/>
      </c>
      <c r="F26" s="50" t="str">
        <f>IFERROR(VLOOKUP((CONCATENATE($A26," AoG daily rate job ",F$11)),Submission!$A:$S,15,FALSE),"")</f>
        <v/>
      </c>
      <c r="G26" s="2"/>
      <c r="H26" s="2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1:96" s="28" customFormat="1" ht="33.65" customHeight="1" thickBot="1" x14ac:dyDescent="0.4">
      <c r="A27" s="30" t="s">
        <v>92</v>
      </c>
      <c r="B27" s="50" t="str">
        <f>IFERROR(VLOOKUP((CONCATENATE($A27," AoG daily rate job ",B$11)),Submission!$A:$S,15,FALSE),"")</f>
        <v/>
      </c>
      <c r="C27" s="50" t="str">
        <f>IFERROR(VLOOKUP((CONCATENATE($A27," AoG daily rate job ",C$11)),Submission!$A:$S,15,FALSE),"")</f>
        <v/>
      </c>
      <c r="D27" s="50" t="str">
        <f>IFERROR(VLOOKUP((CONCATENATE($A27," AoG daily rate job ",D$11)),Submission!$A:$S,15,FALSE),"")</f>
        <v/>
      </c>
      <c r="E27" s="50" t="str">
        <f>IFERROR(VLOOKUP((CONCATENATE($A27," AoG daily rate job ",E$11)),Submission!$A:$S,15,FALSE),"")</f>
        <v/>
      </c>
      <c r="F27" s="50" t="str">
        <f>IFERROR(VLOOKUP((CONCATENATE($A27," AoG daily rate job ",F$11)),Submission!$A:$S,15,FALSE),"")</f>
        <v/>
      </c>
      <c r="G27" s="2"/>
      <c r="H27" s="2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</row>
    <row r="28" spans="1:96" s="28" customFormat="1" ht="33.65" customHeight="1" thickBot="1" x14ac:dyDescent="0.4">
      <c r="A28" s="30" t="s">
        <v>93</v>
      </c>
      <c r="B28" s="50" t="str">
        <f>IFERROR(VLOOKUP((CONCATENATE($A28," AoG daily rate job ",B$11)),Submission!$A:$S,15,FALSE),"")</f>
        <v/>
      </c>
      <c r="C28" s="50" t="str">
        <f>IFERROR(VLOOKUP((CONCATENATE($A28," AoG daily rate job ",C$11)),Submission!$A:$S,15,FALSE),"")</f>
        <v/>
      </c>
      <c r="D28" s="50" t="str">
        <f>IFERROR(VLOOKUP((CONCATENATE($A28," AoG daily rate job ",D$11)),Submission!$A:$S,15,FALSE),"")</f>
        <v/>
      </c>
      <c r="E28" s="50" t="str">
        <f>IFERROR(VLOOKUP((CONCATENATE($A28," AoG daily rate job ",E$11)),Submission!$A:$S,15,FALSE),"")</f>
        <v/>
      </c>
      <c r="F28" s="50" t="str">
        <f>IFERROR(VLOOKUP((CONCATENATE($A28," AoG daily rate job ",F$11)),Submission!$A:$S,15,FALSE),"")</f>
        <v/>
      </c>
      <c r="G28" s="2"/>
      <c r="H28" s="2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</row>
    <row r="29" spans="1:96" s="28" customFormat="1" ht="33.65" customHeight="1" thickBot="1" x14ac:dyDescent="0.4">
      <c r="A29" s="30" t="s">
        <v>94</v>
      </c>
      <c r="B29" s="50" t="str">
        <f>IFERROR(VLOOKUP((CONCATENATE($A29," AoG daily rate job ",B$11)),Submission!$A:$S,15,FALSE),"")</f>
        <v/>
      </c>
      <c r="C29" s="50" t="str">
        <f>IFERROR(VLOOKUP((CONCATENATE($A29," AoG daily rate job ",C$11)),Submission!$A:$S,15,FALSE),"")</f>
        <v/>
      </c>
      <c r="D29" s="50" t="str">
        <f>IFERROR(VLOOKUP((CONCATENATE($A29," AoG daily rate job ",D$11)),Submission!$A:$S,15,FALSE),"")</f>
        <v/>
      </c>
      <c r="E29" s="50" t="str">
        <f>IFERROR(VLOOKUP((CONCATENATE($A29," AoG daily rate job ",E$11)),Submission!$A:$S,15,FALSE),"")</f>
        <v/>
      </c>
      <c r="F29" s="50" t="str">
        <f>IFERROR(VLOOKUP((CONCATENATE($A29," AoG daily rate job ",F$11)),Submission!$A:$S,15,FALSE),"")</f>
        <v/>
      </c>
      <c r="G29" s="2"/>
      <c r="H29" s="2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</row>
    <row r="30" spans="1:96" s="28" customFormat="1" ht="33.65" customHeight="1" thickBot="1" x14ac:dyDescent="0.4">
      <c r="A30" s="30" t="s">
        <v>95</v>
      </c>
      <c r="B30" s="50" t="str">
        <f>IFERROR(VLOOKUP((CONCATENATE($A30," AoG daily rate job ",B$11)),Submission!$A:$S,15,FALSE),"")</f>
        <v/>
      </c>
      <c r="C30" s="50" t="str">
        <f>IFERROR(VLOOKUP((CONCATENATE($A30," AoG daily rate job ",C$11)),Submission!$A:$S,15,FALSE),"")</f>
        <v/>
      </c>
      <c r="D30" s="50" t="str">
        <f>IFERROR(VLOOKUP((CONCATENATE($A30," AoG daily rate job ",D$11)),Submission!$A:$S,15,FALSE),"")</f>
        <v/>
      </c>
      <c r="E30" s="50" t="str">
        <f>IFERROR(VLOOKUP((CONCATENATE($A30," AoG daily rate job ",E$11)),Submission!$A:$S,15,FALSE),"")</f>
        <v/>
      </c>
      <c r="F30" s="50" t="str">
        <f>IFERROR(VLOOKUP((CONCATENATE($A30," AoG daily rate job ",F$11)),Submission!$A:$S,15,FALSE),"")</f>
        <v/>
      </c>
      <c r="G30" s="2"/>
      <c r="H30" s="2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</row>
    <row r="31" spans="1:96" s="28" customFormat="1" ht="33.65" customHeight="1" thickBot="1" x14ac:dyDescent="0.4">
      <c r="A31" s="30" t="s">
        <v>96</v>
      </c>
      <c r="B31" s="50" t="str">
        <f>IFERROR(VLOOKUP((CONCATENATE($A31," AoG daily rate job ",B$11)),Submission!$A:$S,15,FALSE),"")</f>
        <v/>
      </c>
      <c r="C31" s="50" t="str">
        <f>IFERROR(VLOOKUP((CONCATENATE($A31," AoG daily rate job ",C$11)),Submission!$A:$S,15,FALSE),"")</f>
        <v/>
      </c>
      <c r="D31" s="50" t="str">
        <f>IFERROR(VLOOKUP((CONCATENATE($A31," AoG daily rate job ",D$11)),Submission!$A:$S,15,FALSE),"")</f>
        <v/>
      </c>
      <c r="E31" s="50" t="str">
        <f>IFERROR(VLOOKUP((CONCATENATE($A31," AoG daily rate job ",E$11)),Submission!$A:$S,15,FALSE),"")</f>
        <v/>
      </c>
      <c r="F31" s="50" t="str">
        <f>IFERROR(VLOOKUP((CONCATENATE($A31," AoG daily rate job ",F$11)),Submission!$A:$S,15,FALSE),"")</f>
        <v/>
      </c>
      <c r="G31" s="2"/>
      <c r="H31" s="2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</row>
    <row r="32" spans="1:96" s="28" customFormat="1" ht="33.65" customHeight="1" thickBot="1" x14ac:dyDescent="0.4">
      <c r="A32" s="30" t="s">
        <v>97</v>
      </c>
      <c r="B32" s="50" t="str">
        <f>IFERROR(VLOOKUP((CONCATENATE($A32," AoG daily rate job ",B$11)),Submission!$A:$S,15,FALSE),"")</f>
        <v/>
      </c>
      <c r="C32" s="50" t="str">
        <f>IFERROR(VLOOKUP((CONCATENATE($A32," AoG daily rate job ",C$11)),Submission!$A:$S,15,FALSE),"")</f>
        <v/>
      </c>
      <c r="D32" s="50" t="str">
        <f>IFERROR(VLOOKUP((CONCATENATE($A32," AoG daily rate job ",D$11)),Submission!$A:$S,15,FALSE),"")</f>
        <v/>
      </c>
      <c r="E32" s="50" t="str">
        <f>IFERROR(VLOOKUP((CONCATENATE($A32," AoG daily rate job ",E$11)),Submission!$A:$S,15,FALSE),"")</f>
        <v/>
      </c>
      <c r="F32" s="50" t="str">
        <f>IFERROR(VLOOKUP((CONCATENATE($A32," AoG daily rate job ",F$11)),Submission!$A:$S,15,FALSE),"")</f>
        <v/>
      </c>
      <c r="G32" s="2"/>
      <c r="H32" s="2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</row>
    <row r="33" spans="1:96" s="28" customFormat="1" ht="33.65" customHeight="1" thickBot="1" x14ac:dyDescent="0.4">
      <c r="A33" s="30" t="s">
        <v>98</v>
      </c>
      <c r="B33" s="50" t="str">
        <f>IFERROR(VLOOKUP((CONCATENATE($A33," AoG daily rate job ",B$11)),Submission!$A:$S,15,FALSE),"")</f>
        <v/>
      </c>
      <c r="C33" s="50" t="str">
        <f>IFERROR(VLOOKUP((CONCATENATE($A33," AoG daily rate job ",C$11)),Submission!$A:$S,15,FALSE),"")</f>
        <v/>
      </c>
      <c r="D33" s="50" t="str">
        <f>IFERROR(VLOOKUP((CONCATENATE($A33," AoG daily rate job ",D$11)),Submission!$A:$S,15,FALSE),"")</f>
        <v/>
      </c>
      <c r="E33" s="50" t="str">
        <f>IFERROR(VLOOKUP((CONCATENATE($A33," AoG daily rate job ",E$11)),Submission!$A:$S,15,FALSE),"")</f>
        <v/>
      </c>
      <c r="F33" s="50" t="str">
        <f>IFERROR(VLOOKUP((CONCATENATE($A33," AoG daily rate job ",F$11)),Submission!$A:$S,15,FALSE),"")</f>
        <v/>
      </c>
      <c r="G33" s="2"/>
      <c r="H33" s="2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</row>
    <row r="34" spans="1:96" s="28" customFormat="1" ht="33.65" customHeight="1" thickBot="1" x14ac:dyDescent="0.4">
      <c r="A34" s="30" t="s">
        <v>99</v>
      </c>
      <c r="B34" s="162" t="e">
        <f>AVERAGE(B32:F32,B30:F30,B28:F28,B26:F26,B24:F24,B22:F22,B20:F20,B18:F18,B16:F16,B14:F14,B12:F12)</f>
        <v>#DIV/0!</v>
      </c>
      <c r="C34" s="163"/>
      <c r="D34" s="163"/>
      <c r="E34" s="163"/>
      <c r="F34" s="164"/>
      <c r="G34" s="2"/>
      <c r="H34" s="2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</row>
    <row r="35" spans="1:96" s="28" customFormat="1" ht="29.5" thickBot="1" x14ac:dyDescent="0.4">
      <c r="A35" s="30" t="s">
        <v>47</v>
      </c>
      <c r="B35" s="159" t="e">
        <f>AVERAGE(B33:F33,B31:F31,B29:F29,B27:F27,B25:F25,B23:F23,B21:F21,B19:F19,B17:F17,B15:F15,B13:F13)</f>
        <v>#DIV/0!</v>
      </c>
      <c r="C35" s="160"/>
      <c r="D35" s="160"/>
      <c r="E35" s="160"/>
      <c r="F35" s="161"/>
      <c r="G35" s="2"/>
      <c r="H35" s="2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</row>
    <row r="36" spans="1:96" s="28" customFormat="1" ht="50.15" customHeight="1" thickBot="1" x14ac:dyDescent="0.4">
      <c r="A36" s="30" t="s">
        <v>48</v>
      </c>
      <c r="B36" s="158" t="s">
        <v>49</v>
      </c>
      <c r="C36" s="151"/>
      <c r="D36" s="151"/>
      <c r="E36" s="151"/>
      <c r="F36" s="152"/>
      <c r="G36" s="2"/>
      <c r="H36" s="2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</row>
    <row r="37" spans="1:96" s="28" customFormat="1" ht="50.15" customHeight="1" thickBot="1" x14ac:dyDescent="0.4">
      <c r="A37" s="30" t="s">
        <v>50</v>
      </c>
      <c r="B37" s="165">
        <f>Submission!I2</f>
        <v>0</v>
      </c>
      <c r="C37" s="151"/>
      <c r="D37" s="151"/>
      <c r="E37" s="151"/>
      <c r="F37" s="152"/>
      <c r="G37" s="2"/>
      <c r="H37" s="2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</row>
    <row r="38" spans="1:96" s="28" customFormat="1" ht="51.75" customHeight="1" thickBot="1" x14ac:dyDescent="0.4">
      <c r="A38" s="30" t="s">
        <v>51</v>
      </c>
      <c r="B38" s="166"/>
      <c r="C38" s="115"/>
      <c r="D38" s="115"/>
      <c r="E38" s="115"/>
      <c r="F38" s="167"/>
      <c r="G38" s="2"/>
      <c r="H38" s="2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</row>
    <row r="39" spans="1:96" s="28" customFormat="1" ht="50.15" customHeight="1" thickBot="1" x14ac:dyDescent="0.4">
      <c r="A39" s="30" t="s">
        <v>52</v>
      </c>
      <c r="B39" s="168"/>
      <c r="C39" s="169"/>
      <c r="D39" s="169"/>
      <c r="E39" s="169"/>
      <c r="F39" s="170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</row>
    <row r="40" spans="1:96" s="28" customFormat="1" ht="20.149999999999999" customHeight="1" thickBot="1" x14ac:dyDescent="0.4">
      <c r="A40" s="30" t="s">
        <v>120</v>
      </c>
      <c r="B40" s="171"/>
      <c r="C40" s="172"/>
      <c r="D40" s="172"/>
      <c r="E40" s="172"/>
      <c r="F40" s="173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</row>
    <row r="41" spans="1:96" s="28" customFormat="1" ht="30" customHeight="1" thickBot="1" x14ac:dyDescent="0.4">
      <c r="A41" s="30" t="s">
        <v>53</v>
      </c>
      <c r="B41" s="174" t="s">
        <v>54</v>
      </c>
      <c r="C41" s="175"/>
      <c r="D41" s="175"/>
      <c r="E41" s="175"/>
      <c r="F41" s="176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</row>
    <row r="42" spans="1:96" s="28" customFormat="1" ht="50.15" customHeight="1" thickBot="1" x14ac:dyDescent="0.4">
      <c r="A42" s="30" t="s">
        <v>55</v>
      </c>
      <c r="B42" s="144" t="s">
        <v>100</v>
      </c>
      <c r="C42" s="145"/>
      <c r="D42" s="145"/>
      <c r="E42" s="145"/>
      <c r="F42" s="146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</row>
    <row r="43" spans="1:96" s="28" customFormat="1" x14ac:dyDescent="0.35"/>
    <row r="44" spans="1:96" s="28" customFormat="1" x14ac:dyDescent="0.35"/>
    <row r="45" spans="1:96" s="28" customFormat="1" x14ac:dyDescent="0.35"/>
    <row r="46" spans="1:96" s="28" customFormat="1" x14ac:dyDescent="0.35"/>
    <row r="47" spans="1:96" s="28" customFormat="1" x14ac:dyDescent="0.35"/>
    <row r="48" spans="1:96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  <row r="195" s="28" customFormat="1" x14ac:dyDescent="0.35"/>
    <row r="196" s="28" customFormat="1" x14ac:dyDescent="0.35"/>
    <row r="197" s="28" customFormat="1" x14ac:dyDescent="0.35"/>
    <row r="198" s="28" customFormat="1" x14ac:dyDescent="0.35"/>
    <row r="199" s="28" customFormat="1" x14ac:dyDescent="0.35"/>
    <row r="200" s="28" customFormat="1" x14ac:dyDescent="0.35"/>
    <row r="201" s="28" customFormat="1" x14ac:dyDescent="0.35"/>
    <row r="202" s="28" customFormat="1" x14ac:dyDescent="0.35"/>
    <row r="203" s="28" customFormat="1" x14ac:dyDescent="0.35"/>
    <row r="204" s="28" customFormat="1" x14ac:dyDescent="0.35"/>
    <row r="205" s="28" customFormat="1" x14ac:dyDescent="0.35"/>
    <row r="206" s="28" customFormat="1" x14ac:dyDescent="0.35"/>
    <row r="207" s="28" customFormat="1" x14ac:dyDescent="0.35"/>
    <row r="208" s="28" customFormat="1" x14ac:dyDescent="0.35"/>
    <row r="209" s="28" customFormat="1" x14ac:dyDescent="0.35"/>
    <row r="210" s="28" customFormat="1" x14ac:dyDescent="0.35"/>
    <row r="211" s="28" customFormat="1" x14ac:dyDescent="0.35"/>
    <row r="212" s="28" customFormat="1" x14ac:dyDescent="0.35"/>
    <row r="213" s="28" customFormat="1" x14ac:dyDescent="0.35"/>
    <row r="214" s="28" customFormat="1" x14ac:dyDescent="0.35"/>
    <row r="215" s="28" customFormat="1" x14ac:dyDescent="0.35"/>
    <row r="216" s="28" customFormat="1" x14ac:dyDescent="0.35"/>
    <row r="217" s="28" customFormat="1" x14ac:dyDescent="0.35"/>
    <row r="218" s="28" customFormat="1" x14ac:dyDescent="0.35"/>
    <row r="219" s="28" customFormat="1" x14ac:dyDescent="0.35"/>
    <row r="220" s="28" customFormat="1" x14ac:dyDescent="0.35"/>
    <row r="221" s="28" customFormat="1" x14ac:dyDescent="0.35"/>
    <row r="222" s="28" customFormat="1" x14ac:dyDescent="0.35"/>
    <row r="223" s="28" customFormat="1" x14ac:dyDescent="0.35"/>
    <row r="224" s="28" customFormat="1" x14ac:dyDescent="0.35"/>
    <row r="225" s="28" customFormat="1" x14ac:dyDescent="0.35"/>
    <row r="226" s="28" customFormat="1" x14ac:dyDescent="0.35"/>
    <row r="227" s="28" customFormat="1" x14ac:dyDescent="0.35"/>
    <row r="228" s="28" customFormat="1" x14ac:dyDescent="0.35"/>
    <row r="229" s="28" customFormat="1" x14ac:dyDescent="0.35"/>
    <row r="230" s="28" customFormat="1" x14ac:dyDescent="0.35"/>
    <row r="231" s="28" customFormat="1" x14ac:dyDescent="0.35"/>
    <row r="232" s="28" customFormat="1" x14ac:dyDescent="0.35"/>
    <row r="233" s="28" customFormat="1" x14ac:dyDescent="0.35"/>
    <row r="234" s="28" customFormat="1" x14ac:dyDescent="0.35"/>
    <row r="235" s="28" customFormat="1" x14ac:dyDescent="0.35"/>
    <row r="236" s="28" customFormat="1" x14ac:dyDescent="0.35"/>
    <row r="237" s="28" customFormat="1" x14ac:dyDescent="0.35"/>
    <row r="238" s="28" customFormat="1" x14ac:dyDescent="0.35"/>
    <row r="239" s="28" customFormat="1" x14ac:dyDescent="0.35"/>
    <row r="240" s="28" customFormat="1" x14ac:dyDescent="0.35"/>
    <row r="241" s="28" customFormat="1" x14ac:dyDescent="0.35"/>
    <row r="242" s="28" customFormat="1" x14ac:dyDescent="0.35"/>
    <row r="243" s="28" customFormat="1" x14ac:dyDescent="0.35"/>
    <row r="244" s="28" customFormat="1" x14ac:dyDescent="0.35"/>
    <row r="245" s="28" customFormat="1" x14ac:dyDescent="0.35"/>
    <row r="246" s="28" customFormat="1" x14ac:dyDescent="0.35"/>
    <row r="247" s="28" customFormat="1" x14ac:dyDescent="0.35"/>
    <row r="248" s="28" customFormat="1" x14ac:dyDescent="0.35"/>
    <row r="249" s="28" customFormat="1" x14ac:dyDescent="0.35"/>
    <row r="250" s="28" customFormat="1" x14ac:dyDescent="0.35"/>
    <row r="251" s="28" customFormat="1" x14ac:dyDescent="0.35"/>
    <row r="252" s="28" customFormat="1" x14ac:dyDescent="0.35"/>
    <row r="253" s="28" customFormat="1" x14ac:dyDescent="0.35"/>
    <row r="254" s="28" customFormat="1" x14ac:dyDescent="0.35"/>
    <row r="255" s="28" customFormat="1" x14ac:dyDescent="0.35"/>
    <row r="256" s="28" customFormat="1" x14ac:dyDescent="0.35"/>
    <row r="257" s="28" customFormat="1" x14ac:dyDescent="0.35"/>
    <row r="258" s="28" customFormat="1" x14ac:dyDescent="0.35"/>
    <row r="259" s="28" customFormat="1" x14ac:dyDescent="0.35"/>
    <row r="260" s="28" customFormat="1" x14ac:dyDescent="0.35"/>
    <row r="261" s="28" customFormat="1" x14ac:dyDescent="0.35"/>
    <row r="262" s="28" customFormat="1" x14ac:dyDescent="0.35"/>
    <row r="263" s="28" customFormat="1" x14ac:dyDescent="0.35"/>
    <row r="264" s="28" customFormat="1" x14ac:dyDescent="0.35"/>
    <row r="265" s="28" customFormat="1" x14ac:dyDescent="0.35"/>
    <row r="266" s="28" customFormat="1" x14ac:dyDescent="0.35"/>
    <row r="267" s="28" customFormat="1" x14ac:dyDescent="0.35"/>
    <row r="268" s="28" customFormat="1" x14ac:dyDescent="0.35"/>
    <row r="269" s="28" customFormat="1" x14ac:dyDescent="0.35"/>
    <row r="270" s="28" customFormat="1" x14ac:dyDescent="0.35"/>
    <row r="271" s="28" customFormat="1" x14ac:dyDescent="0.35"/>
    <row r="272" s="28" customFormat="1" x14ac:dyDescent="0.35"/>
    <row r="273" s="28" customFormat="1" x14ac:dyDescent="0.35"/>
    <row r="274" s="28" customFormat="1" x14ac:dyDescent="0.35"/>
    <row r="275" s="28" customFormat="1" x14ac:dyDescent="0.35"/>
    <row r="276" s="28" customFormat="1" x14ac:dyDescent="0.35"/>
    <row r="277" s="28" customFormat="1" x14ac:dyDescent="0.35"/>
    <row r="278" s="28" customFormat="1" x14ac:dyDescent="0.35"/>
    <row r="279" s="28" customFormat="1" x14ac:dyDescent="0.35"/>
    <row r="280" s="28" customFormat="1" x14ac:dyDescent="0.35"/>
    <row r="281" s="28" customFormat="1" x14ac:dyDescent="0.35"/>
    <row r="282" s="28" customFormat="1" x14ac:dyDescent="0.35"/>
    <row r="283" s="28" customFormat="1" x14ac:dyDescent="0.35"/>
    <row r="284" s="28" customFormat="1" x14ac:dyDescent="0.35"/>
    <row r="285" s="28" customFormat="1" x14ac:dyDescent="0.35"/>
    <row r="286" s="28" customFormat="1" x14ac:dyDescent="0.35"/>
    <row r="287" s="28" customFormat="1" x14ac:dyDescent="0.35"/>
    <row r="288" s="28" customFormat="1" x14ac:dyDescent="0.35"/>
    <row r="289" s="28" customFormat="1" x14ac:dyDescent="0.35"/>
    <row r="290" s="28" customFormat="1" x14ac:dyDescent="0.35"/>
    <row r="291" s="28" customFormat="1" x14ac:dyDescent="0.35"/>
    <row r="292" s="28" customFormat="1" x14ac:dyDescent="0.35"/>
    <row r="293" s="28" customFormat="1" x14ac:dyDescent="0.35"/>
    <row r="294" s="28" customFormat="1" x14ac:dyDescent="0.35"/>
    <row r="295" s="28" customFormat="1" x14ac:dyDescent="0.35"/>
    <row r="296" s="28" customFormat="1" x14ac:dyDescent="0.35"/>
    <row r="297" s="28" customFormat="1" x14ac:dyDescent="0.35"/>
    <row r="298" s="28" customFormat="1" x14ac:dyDescent="0.35"/>
    <row r="299" s="28" customFormat="1" x14ac:dyDescent="0.35"/>
    <row r="300" s="28" customFormat="1" x14ac:dyDescent="0.35"/>
    <row r="301" s="28" customFormat="1" x14ac:dyDescent="0.35"/>
    <row r="302" s="28" customFormat="1" x14ac:dyDescent="0.35"/>
    <row r="303" s="28" customFormat="1" x14ac:dyDescent="0.35"/>
    <row r="304" s="28" customFormat="1" x14ac:dyDescent="0.35"/>
    <row r="305" s="28" customFormat="1" x14ac:dyDescent="0.35"/>
    <row r="306" s="28" customFormat="1" x14ac:dyDescent="0.35"/>
    <row r="307" s="28" customFormat="1" x14ac:dyDescent="0.35"/>
    <row r="308" s="28" customFormat="1" x14ac:dyDescent="0.35"/>
    <row r="309" s="28" customFormat="1" x14ac:dyDescent="0.35"/>
    <row r="310" s="28" customFormat="1" x14ac:dyDescent="0.35"/>
    <row r="311" s="28" customFormat="1" x14ac:dyDescent="0.35"/>
    <row r="312" s="28" customFormat="1" x14ac:dyDescent="0.35"/>
    <row r="313" s="28" customFormat="1" x14ac:dyDescent="0.35"/>
    <row r="314" s="28" customFormat="1" x14ac:dyDescent="0.35"/>
    <row r="315" s="28" customFormat="1" x14ac:dyDescent="0.35"/>
    <row r="316" s="28" customFormat="1" x14ac:dyDescent="0.35"/>
    <row r="317" s="28" customFormat="1" x14ac:dyDescent="0.35"/>
    <row r="318" s="28" customFormat="1" x14ac:dyDescent="0.35"/>
    <row r="319" s="28" customFormat="1" x14ac:dyDescent="0.35"/>
    <row r="320" s="28" customFormat="1" x14ac:dyDescent="0.35"/>
    <row r="321" s="28" customFormat="1" x14ac:dyDescent="0.35"/>
    <row r="322" s="28" customFormat="1" x14ac:dyDescent="0.35"/>
    <row r="323" s="28" customFormat="1" x14ac:dyDescent="0.35"/>
    <row r="324" s="28" customFormat="1" x14ac:dyDescent="0.35"/>
    <row r="325" s="28" customFormat="1" x14ac:dyDescent="0.35"/>
    <row r="326" s="28" customFormat="1" x14ac:dyDescent="0.35"/>
    <row r="327" s="28" customFormat="1" x14ac:dyDescent="0.35"/>
    <row r="328" s="28" customFormat="1" x14ac:dyDescent="0.35"/>
    <row r="329" s="28" customFormat="1" x14ac:dyDescent="0.35"/>
    <row r="330" s="28" customFormat="1" x14ac:dyDescent="0.35"/>
    <row r="331" s="28" customFormat="1" x14ac:dyDescent="0.35"/>
    <row r="332" s="28" customFormat="1" x14ac:dyDescent="0.35"/>
    <row r="333" s="28" customFormat="1" x14ac:dyDescent="0.35"/>
    <row r="334" s="28" customFormat="1" x14ac:dyDescent="0.35"/>
    <row r="335" s="28" customFormat="1" x14ac:dyDescent="0.35"/>
    <row r="336" s="28" customFormat="1" x14ac:dyDescent="0.35"/>
    <row r="337" s="28" customFormat="1" x14ac:dyDescent="0.35"/>
    <row r="338" s="28" customFormat="1" x14ac:dyDescent="0.35"/>
    <row r="339" s="28" customFormat="1" x14ac:dyDescent="0.35"/>
    <row r="340" s="28" customFormat="1" x14ac:dyDescent="0.35"/>
    <row r="341" s="28" customFormat="1" x14ac:dyDescent="0.35"/>
    <row r="342" s="28" customFormat="1" x14ac:dyDescent="0.35"/>
    <row r="343" s="28" customFormat="1" x14ac:dyDescent="0.35"/>
    <row r="344" s="28" customFormat="1" x14ac:dyDescent="0.35"/>
    <row r="345" s="28" customFormat="1" x14ac:dyDescent="0.35"/>
    <row r="346" s="28" customFormat="1" x14ac:dyDescent="0.35"/>
    <row r="347" s="28" customFormat="1" x14ac:dyDescent="0.35"/>
    <row r="348" s="28" customFormat="1" x14ac:dyDescent="0.35"/>
    <row r="349" s="28" customFormat="1" x14ac:dyDescent="0.35"/>
    <row r="350" s="28" customFormat="1" x14ac:dyDescent="0.35"/>
    <row r="351" s="28" customFormat="1" x14ac:dyDescent="0.35"/>
    <row r="352" s="28" customFormat="1" x14ac:dyDescent="0.35"/>
  </sheetData>
  <mergeCells count="19">
    <mergeCell ref="B6:F6"/>
    <mergeCell ref="A1:F1"/>
    <mergeCell ref="B2:F2"/>
    <mergeCell ref="B3:F3"/>
    <mergeCell ref="B4:F4"/>
    <mergeCell ref="B5:F5"/>
    <mergeCell ref="B42:F42"/>
    <mergeCell ref="B7:F7"/>
    <mergeCell ref="B8:F8"/>
    <mergeCell ref="B9:F9"/>
    <mergeCell ref="B10:F10"/>
    <mergeCell ref="B36:F36"/>
    <mergeCell ref="B35:F35"/>
    <mergeCell ref="B34:F34"/>
    <mergeCell ref="B37:F37"/>
    <mergeCell ref="B38:F38"/>
    <mergeCell ref="B39:F39"/>
    <mergeCell ref="B40:F40"/>
    <mergeCell ref="B41:F41"/>
  </mergeCells>
  <phoneticPr fontId="5" type="noConversion"/>
  <conditionalFormatting sqref="B12:F33">
    <cfRule type="cellIs" dxfId="46" priority="1" operator="equal">
      <formula>0</formula>
    </cfRule>
    <cfRule type="cellIs" dxfId="45" priority="2" operator="equal">
      <formula>0</formula>
    </cfRule>
  </conditionalFormatting>
  <pageMargins left="0.7" right="0.7" top="0.75" bottom="0.75" header="0.3" footer="0.3"/>
  <pageSetup paperSize="9" scale="55" orientation="portrait" r:id="rId1"/>
  <rowBreaks count="1" manualBreakCount="1">
    <brk id="42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C238-7C3D-4E54-B6AB-E72FEDDE5200}">
  <sheetPr>
    <tabColor theme="4" tint="0.39997558519241921"/>
  </sheetPr>
  <dimension ref="A2:G45"/>
  <sheetViews>
    <sheetView showGridLines="0" tabSelected="1" showRuler="0" view="pageLayout" topLeftCell="A10" zoomScale="115" zoomScaleNormal="100" zoomScalePageLayoutView="115" workbookViewId="0">
      <selection activeCell="A26" sqref="A26"/>
    </sheetView>
  </sheetViews>
  <sheetFormatPr defaultRowHeight="14" x14ac:dyDescent="0.3"/>
  <cols>
    <col min="1" max="12" width="9.33203125" customWidth="1"/>
  </cols>
  <sheetData>
    <row r="2" spans="1:7" ht="14.5" x14ac:dyDescent="0.35">
      <c r="A2" s="18"/>
      <c r="B2" s="17"/>
      <c r="C2" s="17"/>
      <c r="D2" s="17"/>
    </row>
    <row r="3" spans="1:7" ht="74.150000000000006" customHeight="1" x14ac:dyDescent="0.35">
      <c r="A3" s="17"/>
      <c r="B3" s="17"/>
      <c r="C3" s="17"/>
      <c r="D3" s="17"/>
    </row>
    <row r="4" spans="1:7" ht="21" x14ac:dyDescent="0.5">
      <c r="A4" s="17"/>
      <c r="B4" s="188" t="s">
        <v>0</v>
      </c>
      <c r="C4" s="188"/>
      <c r="D4" s="188"/>
      <c r="E4" s="188"/>
      <c r="F4" s="188"/>
    </row>
    <row r="6" spans="1:7" ht="21" x14ac:dyDescent="0.5">
      <c r="A6" s="189"/>
      <c r="B6" s="189"/>
      <c r="C6" s="189"/>
      <c r="D6" s="189"/>
      <c r="E6" s="189"/>
      <c r="F6" s="189"/>
      <c r="G6" s="189"/>
    </row>
    <row r="7" spans="1:7" ht="21" x14ac:dyDescent="0.5">
      <c r="A7" s="18"/>
      <c r="B7" s="189"/>
      <c r="C7" s="189"/>
      <c r="D7" s="189"/>
      <c r="E7" s="189"/>
      <c r="F7" s="189"/>
    </row>
    <row r="8" spans="1:7" ht="56.5" customHeight="1" x14ac:dyDescent="0.35">
      <c r="A8" s="17"/>
      <c r="B8" s="190" t="s">
        <v>144</v>
      </c>
      <c r="C8" s="190"/>
      <c r="D8" s="190"/>
      <c r="E8" s="190"/>
      <c r="F8" s="190"/>
    </row>
    <row r="9" spans="1:7" ht="14.5" x14ac:dyDescent="0.35">
      <c r="A9" s="17"/>
      <c r="B9" s="191"/>
      <c r="C9" s="191"/>
      <c r="D9" s="191"/>
      <c r="E9" s="191"/>
      <c r="F9" s="191"/>
    </row>
    <row r="10" spans="1:7" ht="14.5" x14ac:dyDescent="0.35">
      <c r="A10" s="17"/>
      <c r="B10" s="191"/>
      <c r="C10" s="191"/>
      <c r="D10" s="191"/>
      <c r="E10" s="191"/>
      <c r="F10" s="191"/>
    </row>
    <row r="11" spans="1:7" ht="14.5" x14ac:dyDescent="0.35">
      <c r="A11" s="17"/>
      <c r="B11" s="17"/>
      <c r="C11" s="191"/>
      <c r="D11" s="191"/>
    </row>
    <row r="12" spans="1:7" ht="14.5" x14ac:dyDescent="0.35">
      <c r="A12" s="17"/>
      <c r="C12" s="17"/>
      <c r="D12" s="17"/>
    </row>
    <row r="14" spans="1:7" ht="14.15" customHeight="1" x14ac:dyDescent="0.35">
      <c r="B14" s="194"/>
      <c r="C14" s="194"/>
      <c r="D14" s="194"/>
      <c r="E14" s="194"/>
      <c r="F14" s="194"/>
    </row>
    <row r="15" spans="1:7" ht="14.5" x14ac:dyDescent="0.35">
      <c r="B15" s="191"/>
      <c r="C15" s="191"/>
      <c r="D15" s="191"/>
      <c r="E15" s="191"/>
      <c r="F15" s="191"/>
    </row>
    <row r="16" spans="1:7" ht="14.5" x14ac:dyDescent="0.35">
      <c r="A16" s="16" t="s">
        <v>1</v>
      </c>
      <c r="B16" s="191"/>
      <c r="C16" s="191"/>
      <c r="D16" s="191"/>
      <c r="E16" s="191"/>
      <c r="F16" s="191"/>
    </row>
    <row r="17" spans="1:7" x14ac:dyDescent="0.3">
      <c r="A17" s="192" t="s">
        <v>143</v>
      </c>
      <c r="B17" s="193"/>
      <c r="C17" s="193"/>
      <c r="D17" s="193"/>
      <c r="E17" s="193"/>
      <c r="F17" s="193"/>
      <c r="G17" s="193"/>
    </row>
    <row r="18" spans="1:7" x14ac:dyDescent="0.3">
      <c r="A18" s="193"/>
      <c r="B18" s="193"/>
      <c r="C18" s="193"/>
      <c r="D18" s="193"/>
      <c r="E18" s="193"/>
      <c r="F18" s="193"/>
      <c r="G18" s="193"/>
    </row>
    <row r="19" spans="1:7" x14ac:dyDescent="0.3">
      <c r="A19" s="193"/>
      <c r="B19" s="193"/>
      <c r="C19" s="193"/>
      <c r="D19" s="193"/>
      <c r="E19" s="193"/>
      <c r="F19" s="193"/>
      <c r="G19" s="193"/>
    </row>
    <row r="20" spans="1:7" x14ac:dyDescent="0.3">
      <c r="A20" s="193"/>
      <c r="B20" s="193"/>
      <c r="C20" s="193"/>
      <c r="D20" s="193"/>
      <c r="E20" s="193"/>
      <c r="F20" s="193"/>
      <c r="G20" s="193"/>
    </row>
    <row r="21" spans="1:7" x14ac:dyDescent="0.3">
      <c r="A21" s="193"/>
      <c r="B21" s="193"/>
      <c r="C21" s="193"/>
      <c r="D21" s="193"/>
      <c r="E21" s="193"/>
      <c r="F21" s="193"/>
      <c r="G21" s="193"/>
    </row>
    <row r="33" ht="1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</sheetData>
  <mergeCells count="11">
    <mergeCell ref="A17:G21"/>
    <mergeCell ref="B10:F10"/>
    <mergeCell ref="C11:D11"/>
    <mergeCell ref="B14:F14"/>
    <mergeCell ref="B15:F15"/>
    <mergeCell ref="B16:F16"/>
    <mergeCell ref="B4:F4"/>
    <mergeCell ref="A6:G6"/>
    <mergeCell ref="B7:F7"/>
    <mergeCell ref="B8:F8"/>
    <mergeCell ref="B9:F9"/>
  </mergeCells>
  <pageMargins left="0.7" right="0.7" top="0.75" bottom="0.75" header="0.3" footer="0.3"/>
  <pageSetup paperSize="4" orientation="portrait" r:id="rId1"/>
  <headerFooter>
    <oddHeader>&amp;L&amp;G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A37"/>
  <sheetViews>
    <sheetView zoomScale="90" zoomScaleNormal="90" workbookViewId="0">
      <selection activeCell="B10" sqref="B10"/>
    </sheetView>
  </sheetViews>
  <sheetFormatPr defaultColWidth="8.58203125" defaultRowHeight="14" x14ac:dyDescent="0.3"/>
  <cols>
    <col min="1" max="1" width="25.58203125" style="2" customWidth="1"/>
    <col min="2" max="2" width="10.58203125" style="2" customWidth="1"/>
    <col min="3" max="3" width="25" style="2" bestFit="1" customWidth="1"/>
    <col min="4" max="4" width="17.58203125" style="2" bestFit="1" customWidth="1"/>
    <col min="5" max="5" width="8.58203125" style="2"/>
    <col min="6" max="6" width="27.83203125" style="2" bestFit="1" customWidth="1"/>
    <col min="7" max="7" width="12.5" style="2" customWidth="1"/>
    <col min="8" max="8" width="11.08203125" style="2" customWidth="1"/>
    <col min="9" max="9" width="19" style="2" bestFit="1" customWidth="1"/>
    <col min="10" max="10" width="23" style="2" bestFit="1" customWidth="1"/>
    <col min="11" max="12" width="18" style="2" bestFit="1" customWidth="1"/>
    <col min="13" max="13" width="19.58203125" style="2" bestFit="1" customWidth="1"/>
    <col min="14" max="14" width="13.33203125" style="2" bestFit="1" customWidth="1"/>
    <col min="15" max="15" width="18" style="2" bestFit="1" customWidth="1"/>
    <col min="16" max="16" width="8.58203125" style="2"/>
    <col min="17" max="17" width="18.83203125" style="2" customWidth="1"/>
    <col min="18" max="18" width="18.33203125" style="2" customWidth="1"/>
    <col min="19" max="19" width="14.08203125" style="2" customWidth="1"/>
    <col min="20" max="20" width="12.08203125" style="2" customWidth="1"/>
    <col min="21" max="16384" width="8.58203125" style="2"/>
  </cols>
  <sheetData>
    <row r="1" spans="1:27" customFormat="1" ht="22.5" customHeight="1" x14ac:dyDescent="0.4">
      <c r="A1" s="195" t="s">
        <v>141</v>
      </c>
      <c r="B1" s="196"/>
      <c r="C1" s="196"/>
      <c r="D1" s="196"/>
      <c r="E1" s="196"/>
      <c r="F1" s="196"/>
      <c r="G1" s="196"/>
      <c r="H1" s="19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 s="44" customFormat="1" x14ac:dyDescent="0.3">
      <c r="A3" s="197" t="s">
        <v>163</v>
      </c>
      <c r="B3" s="197"/>
      <c r="C3" s="197"/>
      <c r="D3" s="197"/>
      <c r="E3" s="197"/>
      <c r="F3" s="197"/>
      <c r="G3" s="197"/>
      <c r="H3" s="197"/>
    </row>
    <row r="4" spans="1:27" s="44" customFormat="1" ht="28" x14ac:dyDescent="0.3">
      <c r="A4" s="65" t="s">
        <v>164</v>
      </c>
      <c r="B4" s="45"/>
      <c r="C4" s="45"/>
      <c r="D4" s="45"/>
      <c r="E4" s="45"/>
      <c r="F4" s="45"/>
      <c r="G4" s="45"/>
      <c r="H4" s="45"/>
    </row>
    <row r="5" spans="1:27" s="44" customFormat="1" x14ac:dyDescent="0.3">
      <c r="A5" s="45"/>
      <c r="B5" s="45"/>
      <c r="C5" s="45"/>
      <c r="D5" s="45"/>
      <c r="E5" s="45"/>
      <c r="F5" s="45"/>
      <c r="G5" s="45"/>
      <c r="H5" s="45"/>
    </row>
    <row r="6" spans="1:27" s="44" customFormat="1" x14ac:dyDescent="0.3">
      <c r="A6" s="197" t="s">
        <v>142</v>
      </c>
      <c r="B6" s="197"/>
      <c r="C6" s="197"/>
      <c r="D6" s="197"/>
      <c r="E6" s="197"/>
      <c r="F6" s="197"/>
      <c r="G6" s="197"/>
      <c r="H6" s="197"/>
    </row>
    <row r="7" spans="1:27" x14ac:dyDescent="0.3">
      <c r="A7" s="2" t="s">
        <v>174</v>
      </c>
    </row>
    <row r="8" spans="1:27" s="44" customFormat="1" x14ac:dyDescent="0.3">
      <c r="A8" s="45"/>
      <c r="B8" s="45"/>
      <c r="C8" s="45"/>
      <c r="D8" s="45"/>
      <c r="E8" s="45"/>
      <c r="F8" s="45"/>
      <c r="G8" s="45"/>
      <c r="H8" s="45"/>
    </row>
    <row r="9" spans="1:27" x14ac:dyDescent="0.3">
      <c r="A9" s="46" t="s">
        <v>2</v>
      </c>
    </row>
    <row r="10" spans="1:27" customForma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3"/>
      <c r="P10" s="43"/>
      <c r="Q10" s="43"/>
      <c r="R10" s="43"/>
      <c r="S10" s="43"/>
      <c r="T10" s="43"/>
      <c r="U10" s="43"/>
      <c r="V10" s="43"/>
      <c r="W10" s="2"/>
      <c r="X10" s="2"/>
      <c r="Y10" s="2"/>
      <c r="Z10" s="2"/>
      <c r="AA10" s="2"/>
    </row>
    <row r="11" spans="1:27" s="8" customFormat="1" ht="92" x14ac:dyDescent="0.25">
      <c r="A11" s="6" t="s">
        <v>3</v>
      </c>
      <c r="B11" s="7" t="s">
        <v>34</v>
      </c>
      <c r="C11" s="7" t="s">
        <v>35</v>
      </c>
      <c r="D11" s="7" t="s">
        <v>36</v>
      </c>
      <c r="E11" s="7" t="s">
        <v>109</v>
      </c>
      <c r="F11" s="7" t="s">
        <v>145</v>
      </c>
      <c r="G11" s="7" t="s">
        <v>150</v>
      </c>
      <c r="H11" s="7" t="s">
        <v>151</v>
      </c>
      <c r="I11" s="7" t="s">
        <v>152</v>
      </c>
      <c r="J11" s="7" t="s">
        <v>153</v>
      </c>
      <c r="K11" s="7" t="s">
        <v>146</v>
      </c>
      <c r="L11" s="7" t="s">
        <v>149</v>
      </c>
      <c r="M11" s="7" t="s">
        <v>168</v>
      </c>
      <c r="N11" s="7" t="s">
        <v>172</v>
      </c>
      <c r="O11" s="7" t="s">
        <v>135</v>
      </c>
      <c r="P11" s="7" t="s">
        <v>134</v>
      </c>
      <c r="Q11" s="7" t="s">
        <v>155</v>
      </c>
      <c r="R11" s="19" t="s">
        <v>171</v>
      </c>
    </row>
    <row r="12" spans="1:27" s="15" customFormat="1" ht="12" x14ac:dyDescent="0.3">
      <c r="A12" s="9" t="s">
        <v>4</v>
      </c>
      <c r="B12" s="10">
        <v>42036</v>
      </c>
      <c r="C12" s="9" t="s">
        <v>5</v>
      </c>
      <c r="D12" s="9" t="s">
        <v>6</v>
      </c>
      <c r="E12" s="9">
        <v>1</v>
      </c>
      <c r="F12" s="9" t="s">
        <v>16</v>
      </c>
      <c r="G12" s="10">
        <v>43556</v>
      </c>
      <c r="H12" s="9" t="s">
        <v>7</v>
      </c>
      <c r="I12" s="9" t="s">
        <v>8</v>
      </c>
      <c r="J12" s="64">
        <v>2000</v>
      </c>
      <c r="K12" s="10">
        <v>42036</v>
      </c>
      <c r="L12" s="64">
        <v>1000</v>
      </c>
      <c r="M12" s="11">
        <v>1019</v>
      </c>
      <c r="N12" s="12">
        <f>(M12-L12)/L12</f>
        <v>1.9E-2</v>
      </c>
      <c r="O12" s="13" t="s">
        <v>136</v>
      </c>
      <c r="P12" s="14">
        <v>100000</v>
      </c>
      <c r="Q12" s="13">
        <v>0.2</v>
      </c>
      <c r="R12" s="11">
        <f>(P12*Q12)*N12</f>
        <v>380</v>
      </c>
    </row>
    <row r="13" spans="1:27" s="15" customFormat="1" ht="12" x14ac:dyDescent="0.3">
      <c r="A13" s="9" t="s">
        <v>4</v>
      </c>
      <c r="B13" s="10">
        <v>42036</v>
      </c>
      <c r="C13" s="9" t="s">
        <v>56</v>
      </c>
      <c r="D13" s="9" t="s">
        <v>62</v>
      </c>
      <c r="E13" s="9" t="s">
        <v>110</v>
      </c>
      <c r="F13" s="9" t="s">
        <v>112</v>
      </c>
      <c r="G13" s="10">
        <v>43556</v>
      </c>
      <c r="H13" s="9" t="s">
        <v>7</v>
      </c>
      <c r="I13" s="9" t="s">
        <v>8</v>
      </c>
      <c r="J13" s="64">
        <v>2100</v>
      </c>
      <c r="K13" s="10">
        <v>42036</v>
      </c>
      <c r="L13" s="64">
        <v>1100</v>
      </c>
      <c r="M13" s="11">
        <v>1120</v>
      </c>
      <c r="N13" s="12">
        <f t="shared" ref="N13:N14" si="0">(M13-L13)/L13</f>
        <v>1.8181818181818181E-2</v>
      </c>
      <c r="O13" s="13" t="s">
        <v>136</v>
      </c>
      <c r="P13" s="14">
        <v>100000</v>
      </c>
      <c r="Q13" s="13">
        <v>0.1</v>
      </c>
      <c r="R13" s="11">
        <f t="shared" ref="R13:R14" si="1">(P13*Q13)*N13</f>
        <v>181.81818181818181</v>
      </c>
    </row>
    <row r="14" spans="1:27" s="15" customFormat="1" ht="12" x14ac:dyDescent="0.3">
      <c r="A14" s="9" t="s">
        <v>4</v>
      </c>
      <c r="B14" s="10">
        <v>42036</v>
      </c>
      <c r="C14" s="9" t="s">
        <v>58</v>
      </c>
      <c r="D14" s="9" t="s">
        <v>110</v>
      </c>
      <c r="E14" s="9" t="s">
        <v>110</v>
      </c>
      <c r="F14" s="9" t="s">
        <v>117</v>
      </c>
      <c r="G14" s="10">
        <v>43556</v>
      </c>
      <c r="H14" s="9" t="s">
        <v>7</v>
      </c>
      <c r="I14" s="9" t="s">
        <v>8</v>
      </c>
      <c r="J14" s="64">
        <v>2200</v>
      </c>
      <c r="K14" s="10">
        <v>42036</v>
      </c>
      <c r="L14" s="64">
        <v>1200</v>
      </c>
      <c r="M14" s="11">
        <v>1222</v>
      </c>
      <c r="N14" s="12">
        <f t="shared" si="0"/>
        <v>1.8333333333333333E-2</v>
      </c>
      <c r="O14" s="13" t="s">
        <v>136</v>
      </c>
      <c r="P14" s="14">
        <v>100000</v>
      </c>
      <c r="Q14" s="13">
        <v>0.15</v>
      </c>
      <c r="R14" s="11">
        <f t="shared" si="1"/>
        <v>275</v>
      </c>
    </row>
    <row r="15" spans="1:27" x14ac:dyDescent="0.3">
      <c r="H15" s="56"/>
      <c r="I15" s="56"/>
      <c r="J15" s="56"/>
      <c r="K15" s="56"/>
      <c r="L15" s="56"/>
      <c r="M15" s="56"/>
    </row>
    <row r="16" spans="1:27" x14ac:dyDescent="0.3">
      <c r="H16" s="56"/>
      <c r="I16" s="56"/>
      <c r="J16" s="56"/>
      <c r="K16" s="56"/>
      <c r="L16" s="56"/>
      <c r="M16" s="56"/>
    </row>
    <row r="17" spans="1:1" s="56" customFormat="1" ht="12.5" x14ac:dyDescent="0.25">
      <c r="A17" s="56" t="s">
        <v>11</v>
      </c>
    </row>
    <row r="18" spans="1:1" s="56" customFormat="1" ht="12.5" x14ac:dyDescent="0.25"/>
    <row r="19" spans="1:1" s="56" customFormat="1" ht="12.5" x14ac:dyDescent="0.25">
      <c r="A19" s="56" t="s">
        <v>12</v>
      </c>
    </row>
    <row r="20" spans="1:1" s="56" customFormat="1" ht="12.5" x14ac:dyDescent="0.25">
      <c r="A20" s="56" t="s">
        <v>37</v>
      </c>
    </row>
    <row r="21" spans="1:1" s="56" customFormat="1" ht="12.5" x14ac:dyDescent="0.25">
      <c r="A21" s="56" t="s">
        <v>156</v>
      </c>
    </row>
    <row r="22" spans="1:1" s="56" customFormat="1" ht="12.5" x14ac:dyDescent="0.25">
      <c r="A22" s="56" t="s">
        <v>157</v>
      </c>
    </row>
    <row r="23" spans="1:1" s="56" customFormat="1" ht="12.5" x14ac:dyDescent="0.25">
      <c r="A23" s="56" t="s">
        <v>158</v>
      </c>
    </row>
    <row r="24" spans="1:1" s="56" customFormat="1" ht="12.5" x14ac:dyDescent="0.25">
      <c r="A24" s="56" t="s">
        <v>159</v>
      </c>
    </row>
    <row r="25" spans="1:1" s="56" customFormat="1" ht="12.5" x14ac:dyDescent="0.25">
      <c r="A25" s="56" t="s">
        <v>160</v>
      </c>
    </row>
    <row r="26" spans="1:1" s="56" customFormat="1" ht="12.5" x14ac:dyDescent="0.25">
      <c r="A26" s="56" t="s">
        <v>161</v>
      </c>
    </row>
    <row r="27" spans="1:1" s="56" customFormat="1" ht="12.5" x14ac:dyDescent="0.25">
      <c r="A27" s="56" t="s">
        <v>162</v>
      </c>
    </row>
    <row r="28" spans="1:1" s="56" customFormat="1" ht="12.5" x14ac:dyDescent="0.25">
      <c r="A28" s="56" t="s">
        <v>165</v>
      </c>
    </row>
    <row r="29" spans="1:1" s="56" customFormat="1" ht="12.5" x14ac:dyDescent="0.25">
      <c r="A29" s="56" t="s">
        <v>166</v>
      </c>
    </row>
    <row r="30" spans="1:1" s="56" customFormat="1" ht="12.5" x14ac:dyDescent="0.25">
      <c r="A30" s="56" t="s">
        <v>170</v>
      </c>
    </row>
    <row r="31" spans="1:1" s="56" customFormat="1" ht="12.5" x14ac:dyDescent="0.25">
      <c r="A31" s="56" t="s">
        <v>167</v>
      </c>
    </row>
    <row r="32" spans="1:1" s="56" customFormat="1" ht="12.5" x14ac:dyDescent="0.25">
      <c r="A32" s="56" t="s">
        <v>173</v>
      </c>
    </row>
    <row r="33" spans="1:1" s="56" customFormat="1" ht="12.5" x14ac:dyDescent="0.25">
      <c r="A33" s="56" t="s">
        <v>137</v>
      </c>
    </row>
    <row r="34" spans="1:1" s="56" customFormat="1" ht="12.5" x14ac:dyDescent="0.25">
      <c r="A34" s="56" t="s">
        <v>138</v>
      </c>
    </row>
    <row r="35" spans="1:1" s="56" customFormat="1" ht="12.5" x14ac:dyDescent="0.25">
      <c r="A35" s="56" t="s">
        <v>139</v>
      </c>
    </row>
    <row r="36" spans="1:1" s="56" customFormat="1" ht="12.5" x14ac:dyDescent="0.25">
      <c r="A36" s="56" t="s">
        <v>140</v>
      </c>
    </row>
    <row r="37" spans="1:1" s="56" customFormat="1" ht="12.5" x14ac:dyDescent="0.25"/>
  </sheetData>
  <mergeCells count="3">
    <mergeCell ref="A1:H1"/>
    <mergeCell ref="A3:H3"/>
    <mergeCell ref="A6:H6"/>
  </mergeCells>
  <dataValidations count="1">
    <dataValidation type="date" allowBlank="1" showInputMessage="1" showErrorMessage="1" sqref="B12:B14 C2 C9:C10 C16 K12:K14" xr:uid="{F1413FF4-ABFC-4EAC-95AF-BDA37F52325B}">
      <formula1>36526</formula1>
      <formula2>47484</formula2>
    </dataValidation>
  </dataValidations>
  <hyperlinks>
    <hyperlink ref="A4" r:id="rId1" xr:uid="{D09A2CD5-6B6C-4483-B77A-9B2D2C3284BC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48"/>
  <sheetViews>
    <sheetView topLeftCell="B1" zoomScaleNormal="100" workbookViewId="0">
      <selection activeCell="E9" sqref="E9"/>
    </sheetView>
  </sheetViews>
  <sheetFormatPr defaultColWidth="8.58203125" defaultRowHeight="14" x14ac:dyDescent="0.3"/>
  <cols>
    <col min="1" max="1" width="41.08203125" style="3" hidden="1" customWidth="1"/>
    <col min="2" max="2" width="20.58203125" style="25" customWidth="1"/>
    <col min="3" max="3" width="10.58203125" style="4" customWidth="1"/>
    <col min="4" max="4" width="22" style="25" customWidth="1"/>
    <col min="5" max="5" width="22.5" style="25" customWidth="1"/>
    <col min="6" max="6" width="15.58203125" style="25" customWidth="1"/>
    <col min="7" max="7" width="26.58203125" style="25" bestFit="1" customWidth="1"/>
    <col min="8" max="8" width="10.58203125" style="4" customWidth="1"/>
    <col min="9" max="9" width="29" style="25" customWidth="1"/>
    <col min="10" max="10" width="31" style="25" bestFit="1" customWidth="1"/>
    <col min="11" max="11" width="16.58203125" style="21" bestFit="1" customWidth="1"/>
    <col min="12" max="12" width="16.08203125" style="63" customWidth="1"/>
    <col min="13" max="13" width="14.33203125" style="21" bestFit="1" customWidth="1"/>
    <col min="14" max="14" width="15.33203125" style="21" customWidth="1"/>
    <col min="15" max="15" width="10.58203125" style="24" bestFit="1" customWidth="1"/>
    <col min="16" max="16" width="26.08203125" style="42" customWidth="1"/>
    <col min="17" max="17" width="15.5" style="21" customWidth="1"/>
    <col min="18" max="18" width="11.83203125" style="48" bestFit="1" customWidth="1"/>
    <col min="19" max="19" width="15.58203125" style="199" bestFit="1" customWidth="1"/>
    <col min="20" max="20" width="9"/>
    <col min="21" max="21" width="13.58203125" style="3" customWidth="1"/>
    <col min="22" max="22" width="24.58203125" style="3" customWidth="1"/>
    <col min="23" max="16384" width="8.58203125" style="3"/>
  </cols>
  <sheetData>
    <row r="1" spans="1:20" s="8" customFormat="1" ht="57.5" x14ac:dyDescent="0.25">
      <c r="A1" s="8" t="s">
        <v>102</v>
      </c>
      <c r="B1" s="27" t="s">
        <v>3</v>
      </c>
      <c r="C1" s="7" t="s">
        <v>34</v>
      </c>
      <c r="D1" s="22" t="s">
        <v>35</v>
      </c>
      <c r="E1" s="22" t="s">
        <v>36</v>
      </c>
      <c r="F1" s="22" t="s">
        <v>109</v>
      </c>
      <c r="G1" s="22" t="s">
        <v>145</v>
      </c>
      <c r="H1" s="7" t="s">
        <v>150</v>
      </c>
      <c r="I1" s="22" t="s">
        <v>151</v>
      </c>
      <c r="J1" s="22" t="s">
        <v>152</v>
      </c>
      <c r="K1" s="20" t="s">
        <v>153</v>
      </c>
      <c r="L1" s="62" t="s">
        <v>154</v>
      </c>
      <c r="M1" s="20" t="s">
        <v>169</v>
      </c>
      <c r="N1" s="20" t="s">
        <v>168</v>
      </c>
      <c r="O1" s="23" t="s">
        <v>172</v>
      </c>
      <c r="P1" s="22" t="s">
        <v>147</v>
      </c>
      <c r="Q1" s="20" t="s">
        <v>134</v>
      </c>
      <c r="R1" s="47" t="s">
        <v>148</v>
      </c>
      <c r="S1" s="198" t="s">
        <v>171</v>
      </c>
    </row>
    <row r="2" spans="1:20" ht="12" customHeight="1" x14ac:dyDescent="0.25">
      <c r="A2" s="3" t="str">
        <f>CONCATENATE(Table1[[#This Row],[4. Sub category]]," ",Table1[[#This Row],[6. Rate type (Select from drop down box choose current daily rate type or type in the require roles)]])</f>
        <v xml:space="preserve"> </v>
      </c>
      <c r="B2" s="57"/>
      <c r="C2" s="58"/>
      <c r="D2" s="57"/>
      <c r="E2" s="57"/>
      <c r="F2" s="57"/>
      <c r="G2" s="57"/>
      <c r="H2" s="58"/>
      <c r="I2" s="57"/>
      <c r="J2" s="57"/>
      <c r="K2" s="59"/>
      <c r="L2" s="58"/>
      <c r="M2" s="59"/>
      <c r="N2" s="59"/>
      <c r="O2" s="60" t="str">
        <f>IF(Table1[[#This Row],[12. Current  AoG rate $]]&lt;&gt;"",(Table1[[#This Row],[13. Proposed New AoG rate $]]-Table1[[#This Row],[12. Current  AoG rate $]])/Table1[[#This Row],[12. Current  AoG rate $]],"")</f>
        <v/>
      </c>
      <c r="P2" s="61"/>
      <c r="Q2" s="59"/>
      <c r="R2" s="60"/>
      <c r="S2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" s="3"/>
    </row>
    <row r="3" spans="1:20" ht="12" customHeight="1" x14ac:dyDescent="0.25">
      <c r="A3" s="3" t="str">
        <f>CONCATENATE(Table1[[#This Row],[4. Sub category]]," ",Table1[[#This Row],[6. Rate type (Select from drop down box choose current daily rate type or type in the require roles)]])</f>
        <v xml:space="preserve"> </v>
      </c>
      <c r="B3" s="57"/>
      <c r="C3" s="58"/>
      <c r="D3" s="57"/>
      <c r="E3" s="57"/>
      <c r="F3" s="57"/>
      <c r="G3" s="57"/>
      <c r="H3" s="58"/>
      <c r="I3" s="57"/>
      <c r="J3" s="57"/>
      <c r="K3" s="59"/>
      <c r="L3" s="58"/>
      <c r="M3" s="59"/>
      <c r="N3" s="59"/>
      <c r="O3" s="60" t="str">
        <f>IF(Table1[[#This Row],[12. Current  AoG rate $]]&lt;&gt;"",(Table1[[#This Row],[13. Proposed New AoG rate $]]-Table1[[#This Row],[12. Current  AoG rate $]])/Table1[[#This Row],[12. Current  AoG rate $]],"")</f>
        <v/>
      </c>
      <c r="P3" s="61"/>
      <c r="Q3" s="59"/>
      <c r="R3" s="60"/>
      <c r="S3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" s="3"/>
    </row>
    <row r="4" spans="1:20" ht="12" customHeight="1" x14ac:dyDescent="0.25">
      <c r="A4" s="3" t="str">
        <f>CONCATENATE(Table1[[#This Row],[4. Sub category]]," ",Table1[[#This Row],[6. Rate type (Select from drop down box choose current daily rate type or type in the require roles)]])</f>
        <v xml:space="preserve"> </v>
      </c>
      <c r="B4" s="57"/>
      <c r="C4" s="58"/>
      <c r="D4" s="57"/>
      <c r="E4" s="57"/>
      <c r="F4" s="57"/>
      <c r="G4" s="57"/>
      <c r="H4" s="58"/>
      <c r="I4" s="57"/>
      <c r="J4" s="57"/>
      <c r="K4" s="59"/>
      <c r="L4" s="58"/>
      <c r="M4" s="59"/>
      <c r="N4" s="59"/>
      <c r="O4" s="60" t="str">
        <f>IF(Table1[[#This Row],[12. Current  AoG rate $]]&lt;&gt;"",(Table1[[#This Row],[13. Proposed New AoG rate $]]-Table1[[#This Row],[12. Current  AoG rate $]])/Table1[[#This Row],[12. Current  AoG rate $]],"")</f>
        <v/>
      </c>
      <c r="P4" s="61"/>
      <c r="Q4" s="59"/>
      <c r="R4" s="60"/>
      <c r="S4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" s="3"/>
    </row>
    <row r="5" spans="1:20" ht="12" customHeight="1" x14ac:dyDescent="0.25">
      <c r="A5" s="3" t="str">
        <f>CONCATENATE(Table1[[#This Row],[4. Sub category]]," ",Table1[[#This Row],[6. Rate type (Select from drop down box choose current daily rate type or type in the require roles)]])</f>
        <v xml:space="preserve"> </v>
      </c>
      <c r="B5" s="57"/>
      <c r="C5" s="58"/>
      <c r="D5" s="57"/>
      <c r="E5" s="57"/>
      <c r="F5" s="57"/>
      <c r="G5" s="57"/>
      <c r="H5" s="58"/>
      <c r="I5" s="57"/>
      <c r="J5" s="57"/>
      <c r="K5" s="59"/>
      <c r="L5" s="58"/>
      <c r="M5" s="59"/>
      <c r="N5" s="59"/>
      <c r="O5" s="60" t="str">
        <f>IF(Table1[[#This Row],[12. Current  AoG rate $]]&lt;&gt;"",(Table1[[#This Row],[13. Proposed New AoG rate $]]-Table1[[#This Row],[12. Current  AoG rate $]])/Table1[[#This Row],[12. Current  AoG rate $]],"")</f>
        <v/>
      </c>
      <c r="P5" s="61"/>
      <c r="Q5" s="59"/>
      <c r="R5" s="60"/>
      <c r="S5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5" s="3"/>
    </row>
    <row r="6" spans="1:20" ht="12" customHeight="1" x14ac:dyDescent="0.25">
      <c r="A6" s="3" t="str">
        <f>CONCATENATE(Table1[[#This Row],[4. Sub category]]," ",Table1[[#This Row],[6. Rate type (Select from drop down box choose current daily rate type or type in the require roles)]])</f>
        <v xml:space="preserve"> </v>
      </c>
      <c r="B6" s="57"/>
      <c r="C6" s="58"/>
      <c r="D6" s="57"/>
      <c r="E6" s="57"/>
      <c r="F6" s="57"/>
      <c r="G6" s="57"/>
      <c r="H6" s="58"/>
      <c r="I6" s="57"/>
      <c r="J6" s="57"/>
      <c r="K6" s="59"/>
      <c r="L6" s="58"/>
      <c r="M6" s="59"/>
      <c r="N6" s="59"/>
      <c r="O6" s="60" t="str">
        <f>IF(Table1[[#This Row],[12. Current  AoG rate $]]&lt;&gt;"",(Table1[[#This Row],[13. Proposed New AoG rate $]]-Table1[[#This Row],[12. Current  AoG rate $]])/Table1[[#This Row],[12. Current  AoG rate $]],"")</f>
        <v/>
      </c>
      <c r="P6" s="61"/>
      <c r="Q6" s="59"/>
      <c r="R6" s="60"/>
      <c r="S6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6" s="3"/>
    </row>
    <row r="7" spans="1:20" ht="12" customHeight="1" x14ac:dyDescent="0.25">
      <c r="A7" s="3" t="str">
        <f>CONCATENATE(Table1[[#This Row],[4. Sub category]]," ",Table1[[#This Row],[6. Rate type (Select from drop down box choose current daily rate type or type in the require roles)]])</f>
        <v xml:space="preserve"> </v>
      </c>
      <c r="B7" s="57"/>
      <c r="C7" s="58"/>
      <c r="D7" s="57"/>
      <c r="E7" s="57"/>
      <c r="F7" s="57"/>
      <c r="G7" s="57"/>
      <c r="H7" s="58"/>
      <c r="I7" s="57"/>
      <c r="J7" s="57"/>
      <c r="K7" s="59"/>
      <c r="L7" s="58"/>
      <c r="M7" s="59"/>
      <c r="N7" s="59"/>
      <c r="O7" s="60" t="str">
        <f>IF(Table1[[#This Row],[12. Current  AoG rate $]]&lt;&gt;"",(Table1[[#This Row],[13. Proposed New AoG rate $]]-Table1[[#This Row],[12. Current  AoG rate $]])/Table1[[#This Row],[12. Current  AoG rate $]],"")</f>
        <v/>
      </c>
      <c r="P7" s="61"/>
      <c r="Q7" s="59"/>
      <c r="R7" s="60"/>
      <c r="S7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7" s="3"/>
    </row>
    <row r="8" spans="1:20" ht="12" customHeight="1" x14ac:dyDescent="0.25">
      <c r="A8" s="3" t="str">
        <f>CONCATENATE(Table1[[#This Row],[4. Sub category]]," ",Table1[[#This Row],[6. Rate type (Select from drop down box choose current daily rate type or type in the require roles)]])</f>
        <v xml:space="preserve"> </v>
      </c>
      <c r="B8" s="57"/>
      <c r="C8" s="58"/>
      <c r="D8" s="57"/>
      <c r="E8" s="57"/>
      <c r="F8" s="57"/>
      <c r="G8" s="57"/>
      <c r="H8" s="58"/>
      <c r="I8" s="57"/>
      <c r="J8" s="57"/>
      <c r="K8" s="59"/>
      <c r="L8" s="58"/>
      <c r="M8" s="59"/>
      <c r="N8" s="59"/>
      <c r="O8" s="60" t="str">
        <f>IF(Table1[[#This Row],[12. Current  AoG rate $]]&lt;&gt;"",(Table1[[#This Row],[13. Proposed New AoG rate $]]-Table1[[#This Row],[12. Current  AoG rate $]])/Table1[[#This Row],[12. Current  AoG rate $]],"")</f>
        <v/>
      </c>
      <c r="P8" s="61"/>
      <c r="Q8" s="59"/>
      <c r="R8" s="60"/>
      <c r="S8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8" s="3"/>
    </row>
    <row r="9" spans="1:20" ht="12" customHeight="1" x14ac:dyDescent="0.25">
      <c r="A9" s="3" t="str">
        <f>CONCATENATE(Table1[[#This Row],[4. Sub category]]," ",Table1[[#This Row],[6. Rate type (Select from drop down box choose current daily rate type or type in the require roles)]])</f>
        <v xml:space="preserve"> </v>
      </c>
      <c r="B9" s="57"/>
      <c r="C9" s="58"/>
      <c r="D9" s="57"/>
      <c r="E9" s="57"/>
      <c r="F9" s="57"/>
      <c r="G9" s="57"/>
      <c r="H9" s="58"/>
      <c r="I9" s="57"/>
      <c r="J9" s="57"/>
      <c r="K9" s="59"/>
      <c r="L9" s="58"/>
      <c r="M9" s="59"/>
      <c r="N9" s="59"/>
      <c r="O9" s="60" t="str">
        <f>IF(Table1[[#This Row],[12. Current  AoG rate $]]&lt;&gt;"",(Table1[[#This Row],[13. Proposed New AoG rate $]]-Table1[[#This Row],[12. Current  AoG rate $]])/Table1[[#This Row],[12. Current  AoG rate $]],"")</f>
        <v/>
      </c>
      <c r="P9" s="61"/>
      <c r="Q9" s="59"/>
      <c r="R9" s="60"/>
      <c r="S9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9" s="3"/>
    </row>
    <row r="10" spans="1:20" ht="12" customHeight="1" x14ac:dyDescent="0.25">
      <c r="A10" s="3" t="str">
        <f>CONCATENATE(Table1[[#This Row],[4. Sub category]]," ",Table1[[#This Row],[6. Rate type (Select from drop down box choose current daily rate type or type in the require roles)]])</f>
        <v xml:space="preserve"> </v>
      </c>
      <c r="B10" s="57"/>
      <c r="C10" s="58"/>
      <c r="D10" s="57"/>
      <c r="E10" s="57"/>
      <c r="F10" s="57"/>
      <c r="G10" s="57"/>
      <c r="H10" s="58"/>
      <c r="I10" s="57"/>
      <c r="J10" s="57"/>
      <c r="K10" s="59"/>
      <c r="L10" s="58"/>
      <c r="M10" s="59"/>
      <c r="N10" s="59"/>
      <c r="O10" s="60" t="str">
        <f>IF(Table1[[#This Row],[12. Current  AoG rate $]]&lt;&gt;"",(Table1[[#This Row],[13. Proposed New AoG rate $]]-Table1[[#This Row],[12. Current  AoG rate $]])/Table1[[#This Row],[12. Current  AoG rate $]],"")</f>
        <v/>
      </c>
      <c r="P10" s="61"/>
      <c r="Q10" s="59"/>
      <c r="R10" s="60"/>
      <c r="S10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0" s="3"/>
    </row>
    <row r="11" spans="1:20" ht="12" customHeight="1" x14ac:dyDescent="0.25">
      <c r="A11" s="3" t="str">
        <f>CONCATENATE(Table1[[#This Row],[4. Sub category]]," ",Table1[[#This Row],[6. Rate type (Select from drop down box choose current daily rate type or type in the require roles)]])</f>
        <v xml:space="preserve"> </v>
      </c>
      <c r="B11" s="57"/>
      <c r="C11" s="58"/>
      <c r="D11" s="57"/>
      <c r="E11" s="57"/>
      <c r="F11" s="57"/>
      <c r="G11" s="57"/>
      <c r="H11" s="58"/>
      <c r="I11" s="57"/>
      <c r="J11" s="57"/>
      <c r="K11" s="59"/>
      <c r="L11" s="58"/>
      <c r="M11" s="59"/>
      <c r="N11" s="59"/>
      <c r="O11" s="60" t="str">
        <f>IF(Table1[[#This Row],[12. Current  AoG rate $]]&lt;&gt;"",(Table1[[#This Row],[13. Proposed New AoG rate $]]-Table1[[#This Row],[12. Current  AoG rate $]])/Table1[[#This Row],[12. Current  AoG rate $]],"")</f>
        <v/>
      </c>
      <c r="P11" s="61"/>
      <c r="Q11" s="59"/>
      <c r="R11" s="60"/>
      <c r="S11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1" s="3"/>
    </row>
    <row r="12" spans="1:20" ht="12" customHeight="1" x14ac:dyDescent="0.25">
      <c r="A12" s="3" t="str">
        <f>CONCATENATE(Table1[[#This Row],[4. Sub category]]," ",Table1[[#This Row],[6. Rate type (Select from drop down box choose current daily rate type or type in the require roles)]])</f>
        <v xml:space="preserve"> </v>
      </c>
      <c r="B12" s="57"/>
      <c r="C12" s="58"/>
      <c r="D12" s="57"/>
      <c r="E12" s="57"/>
      <c r="F12" s="57"/>
      <c r="G12" s="57"/>
      <c r="H12" s="58"/>
      <c r="I12" s="57"/>
      <c r="J12" s="57"/>
      <c r="K12" s="59"/>
      <c r="L12" s="58"/>
      <c r="M12" s="59"/>
      <c r="N12" s="59"/>
      <c r="O12" s="60" t="str">
        <f>IF(Table1[[#This Row],[12. Current  AoG rate $]]&lt;&gt;"",(Table1[[#This Row],[13. Proposed New AoG rate $]]-Table1[[#This Row],[12. Current  AoG rate $]])/Table1[[#This Row],[12. Current  AoG rate $]],"")</f>
        <v/>
      </c>
      <c r="P12" s="61"/>
      <c r="Q12" s="59"/>
      <c r="R12" s="60"/>
      <c r="S12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2" s="3"/>
    </row>
    <row r="13" spans="1:20" ht="12" customHeight="1" x14ac:dyDescent="0.25">
      <c r="A13" s="3" t="str">
        <f>CONCATENATE(Table1[[#This Row],[4. Sub category]]," ",Table1[[#This Row],[6. Rate type (Select from drop down box choose current daily rate type or type in the require roles)]])</f>
        <v xml:space="preserve"> </v>
      </c>
      <c r="B13" s="57"/>
      <c r="C13" s="58"/>
      <c r="D13" s="57"/>
      <c r="E13" s="57"/>
      <c r="F13" s="57"/>
      <c r="G13" s="57"/>
      <c r="H13" s="58"/>
      <c r="I13" s="57"/>
      <c r="J13" s="57"/>
      <c r="K13" s="59"/>
      <c r="L13" s="58"/>
      <c r="M13" s="59"/>
      <c r="N13" s="59"/>
      <c r="O13" s="60" t="str">
        <f>IF(Table1[[#This Row],[12. Current  AoG rate $]]&lt;&gt;"",(Table1[[#This Row],[13. Proposed New AoG rate $]]-Table1[[#This Row],[12. Current  AoG rate $]])/Table1[[#This Row],[12. Current  AoG rate $]],"")</f>
        <v/>
      </c>
      <c r="P13" s="61"/>
      <c r="Q13" s="59"/>
      <c r="R13" s="60"/>
      <c r="S13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3" s="3"/>
    </row>
    <row r="14" spans="1:20" ht="12" customHeight="1" x14ac:dyDescent="0.25">
      <c r="A14" s="3" t="str">
        <f>CONCATENATE(Table1[[#This Row],[4. Sub category]]," ",Table1[[#This Row],[6. Rate type (Select from drop down box choose current daily rate type or type in the require roles)]])</f>
        <v xml:space="preserve"> </v>
      </c>
      <c r="B14" s="57"/>
      <c r="C14" s="58"/>
      <c r="D14" s="57"/>
      <c r="E14" s="57"/>
      <c r="F14" s="57"/>
      <c r="G14" s="57"/>
      <c r="H14" s="58"/>
      <c r="I14" s="57"/>
      <c r="J14" s="57"/>
      <c r="K14" s="59"/>
      <c r="L14" s="58"/>
      <c r="M14" s="59"/>
      <c r="N14" s="59"/>
      <c r="O14" s="60" t="str">
        <f>IF(Table1[[#This Row],[12. Current  AoG rate $]]&lt;&gt;"",(Table1[[#This Row],[13. Proposed New AoG rate $]]-Table1[[#This Row],[12. Current  AoG rate $]])/Table1[[#This Row],[12. Current  AoG rate $]],"")</f>
        <v/>
      </c>
      <c r="P14" s="61"/>
      <c r="Q14" s="59"/>
      <c r="R14" s="60"/>
      <c r="S14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4" s="3"/>
    </row>
    <row r="15" spans="1:20" ht="12" customHeight="1" x14ac:dyDescent="0.25">
      <c r="A15" s="3" t="str">
        <f>CONCATENATE(Table1[[#This Row],[4. Sub category]]," ",Table1[[#This Row],[6. Rate type (Select from drop down box choose current daily rate type or type in the require roles)]])</f>
        <v xml:space="preserve"> </v>
      </c>
      <c r="B15" s="57"/>
      <c r="C15" s="58"/>
      <c r="D15" s="57"/>
      <c r="E15" s="57"/>
      <c r="F15" s="57"/>
      <c r="G15" s="57"/>
      <c r="H15" s="58"/>
      <c r="I15" s="57"/>
      <c r="J15" s="57"/>
      <c r="K15" s="59"/>
      <c r="L15" s="58"/>
      <c r="M15" s="59"/>
      <c r="N15" s="59"/>
      <c r="O15" s="60" t="str">
        <f>IF(Table1[[#This Row],[12. Current  AoG rate $]]&lt;&gt;"",(Table1[[#This Row],[13. Proposed New AoG rate $]]-Table1[[#This Row],[12. Current  AoG rate $]])/Table1[[#This Row],[12. Current  AoG rate $]],"")</f>
        <v/>
      </c>
      <c r="P15" s="61"/>
      <c r="Q15" s="59"/>
      <c r="R15" s="60"/>
      <c r="S15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5" s="3"/>
    </row>
    <row r="16" spans="1:20" ht="12" customHeight="1" x14ac:dyDescent="0.25">
      <c r="A16" s="3" t="str">
        <f>CONCATENATE(Table1[[#This Row],[4. Sub category]]," ",Table1[[#This Row],[6. Rate type (Select from drop down box choose current daily rate type or type in the require roles)]])</f>
        <v xml:space="preserve"> </v>
      </c>
      <c r="B16" s="57"/>
      <c r="C16" s="58"/>
      <c r="D16" s="57"/>
      <c r="E16" s="57"/>
      <c r="F16" s="57"/>
      <c r="G16" s="57"/>
      <c r="H16" s="58"/>
      <c r="I16" s="57"/>
      <c r="J16" s="57"/>
      <c r="K16" s="59"/>
      <c r="L16" s="58"/>
      <c r="M16" s="59"/>
      <c r="N16" s="59"/>
      <c r="O16" s="60" t="str">
        <f>IF(Table1[[#This Row],[12. Current  AoG rate $]]&lt;&gt;"",(Table1[[#This Row],[13. Proposed New AoG rate $]]-Table1[[#This Row],[12. Current  AoG rate $]])/Table1[[#This Row],[12. Current  AoG rate $]],"")</f>
        <v/>
      </c>
      <c r="P16" s="61"/>
      <c r="Q16" s="59"/>
      <c r="R16" s="60"/>
      <c r="S16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6" s="3"/>
    </row>
    <row r="17" spans="1:20" ht="12" customHeight="1" x14ac:dyDescent="0.25">
      <c r="A17" s="3" t="str">
        <f>CONCATENATE(Table1[[#This Row],[4. Sub category]]," ",Table1[[#This Row],[6. Rate type (Select from drop down box choose current daily rate type or type in the require roles)]])</f>
        <v xml:space="preserve"> </v>
      </c>
      <c r="B17" s="57"/>
      <c r="C17" s="58"/>
      <c r="D17" s="57"/>
      <c r="E17" s="57"/>
      <c r="F17" s="57"/>
      <c r="G17" s="57"/>
      <c r="H17" s="58"/>
      <c r="I17" s="57"/>
      <c r="J17" s="57"/>
      <c r="K17" s="59"/>
      <c r="L17" s="58"/>
      <c r="M17" s="59"/>
      <c r="N17" s="59"/>
      <c r="O17" s="60" t="str">
        <f>IF(Table1[[#This Row],[12. Current  AoG rate $]]&lt;&gt;"",(Table1[[#This Row],[13. Proposed New AoG rate $]]-Table1[[#This Row],[12. Current  AoG rate $]])/Table1[[#This Row],[12. Current  AoG rate $]],"")</f>
        <v/>
      </c>
      <c r="P17" s="61"/>
      <c r="Q17" s="59"/>
      <c r="R17" s="60"/>
      <c r="S17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7" s="3"/>
    </row>
    <row r="18" spans="1:20" ht="12" customHeight="1" x14ac:dyDescent="0.25">
      <c r="A18" s="3" t="str">
        <f>CONCATENATE(Table1[[#This Row],[4. Sub category]]," ",Table1[[#This Row],[6. Rate type (Select from drop down box choose current daily rate type or type in the require roles)]])</f>
        <v xml:space="preserve"> </v>
      </c>
      <c r="B18" s="57"/>
      <c r="C18" s="58"/>
      <c r="D18" s="57"/>
      <c r="E18" s="57"/>
      <c r="F18" s="57"/>
      <c r="G18" s="57"/>
      <c r="H18" s="58"/>
      <c r="I18" s="57"/>
      <c r="J18" s="57"/>
      <c r="K18" s="59"/>
      <c r="L18" s="58"/>
      <c r="M18" s="59"/>
      <c r="N18" s="59"/>
      <c r="O18" s="60" t="str">
        <f>IF(Table1[[#This Row],[12. Current  AoG rate $]]&lt;&gt;"",(Table1[[#This Row],[13. Proposed New AoG rate $]]-Table1[[#This Row],[12. Current  AoG rate $]])/Table1[[#This Row],[12. Current  AoG rate $]],"")</f>
        <v/>
      </c>
      <c r="P18" s="61"/>
      <c r="Q18" s="59"/>
      <c r="R18" s="60"/>
      <c r="S18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8" s="3"/>
    </row>
    <row r="19" spans="1:20" ht="12" customHeight="1" x14ac:dyDescent="0.25">
      <c r="A19" s="3" t="str">
        <f>CONCATENATE(Table1[[#This Row],[4. Sub category]]," ",Table1[[#This Row],[6. Rate type (Select from drop down box choose current daily rate type or type in the require roles)]])</f>
        <v xml:space="preserve"> </v>
      </c>
      <c r="B19" s="57"/>
      <c r="C19" s="58"/>
      <c r="D19" s="57"/>
      <c r="E19" s="57"/>
      <c r="F19" s="57"/>
      <c r="G19" s="57"/>
      <c r="H19" s="58"/>
      <c r="I19" s="57"/>
      <c r="J19" s="57"/>
      <c r="K19" s="59"/>
      <c r="L19" s="58"/>
      <c r="M19" s="59"/>
      <c r="N19" s="59"/>
      <c r="O19" s="60" t="str">
        <f>IF(Table1[[#This Row],[12. Current  AoG rate $]]&lt;&gt;"",(Table1[[#This Row],[13. Proposed New AoG rate $]]-Table1[[#This Row],[12. Current  AoG rate $]])/Table1[[#This Row],[12. Current  AoG rate $]],"")</f>
        <v/>
      </c>
      <c r="P19" s="61"/>
      <c r="Q19" s="59"/>
      <c r="R19" s="60"/>
      <c r="S19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19" s="3"/>
    </row>
    <row r="20" spans="1:20" ht="12" customHeight="1" x14ac:dyDescent="0.25">
      <c r="A20" s="3" t="str">
        <f>CONCATENATE(Table1[[#This Row],[4. Sub category]]," ",Table1[[#This Row],[6. Rate type (Select from drop down box choose current daily rate type or type in the require roles)]])</f>
        <v xml:space="preserve"> </v>
      </c>
      <c r="B20" s="57"/>
      <c r="C20" s="58"/>
      <c r="D20" s="57"/>
      <c r="E20" s="57"/>
      <c r="F20" s="57"/>
      <c r="G20" s="57"/>
      <c r="H20" s="58"/>
      <c r="I20" s="57"/>
      <c r="J20" s="57"/>
      <c r="K20" s="59"/>
      <c r="L20" s="58"/>
      <c r="M20" s="59"/>
      <c r="N20" s="59"/>
      <c r="O20" s="60" t="str">
        <f>IF(Table1[[#This Row],[12. Current  AoG rate $]]&lt;&gt;"",(Table1[[#This Row],[13. Proposed New AoG rate $]]-Table1[[#This Row],[12. Current  AoG rate $]])/Table1[[#This Row],[12. Current  AoG rate $]],"")</f>
        <v/>
      </c>
      <c r="P20" s="61"/>
      <c r="Q20" s="59"/>
      <c r="R20" s="60"/>
      <c r="S20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0" s="3"/>
    </row>
    <row r="21" spans="1:20" ht="12" customHeight="1" x14ac:dyDescent="0.25">
      <c r="A21" s="3" t="str">
        <f>CONCATENATE(Table1[[#This Row],[4. Sub category]]," ",Table1[[#This Row],[6. Rate type (Select from drop down box choose current daily rate type or type in the require roles)]])</f>
        <v xml:space="preserve"> </v>
      </c>
      <c r="B21" s="57"/>
      <c r="C21" s="58"/>
      <c r="D21" s="57"/>
      <c r="E21" s="57"/>
      <c r="F21" s="57"/>
      <c r="G21" s="57"/>
      <c r="H21" s="58"/>
      <c r="I21" s="57"/>
      <c r="J21" s="57"/>
      <c r="K21" s="59"/>
      <c r="L21" s="58"/>
      <c r="M21" s="59"/>
      <c r="N21" s="59"/>
      <c r="O21" s="60" t="str">
        <f>IF(Table1[[#This Row],[12. Current  AoG rate $]]&lt;&gt;"",(Table1[[#This Row],[13. Proposed New AoG rate $]]-Table1[[#This Row],[12. Current  AoG rate $]])/Table1[[#This Row],[12. Current  AoG rate $]],"")</f>
        <v/>
      </c>
      <c r="P21" s="61"/>
      <c r="Q21" s="59"/>
      <c r="R21" s="60"/>
      <c r="S21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1" s="3"/>
    </row>
    <row r="22" spans="1:20" ht="12" customHeight="1" x14ac:dyDescent="0.25">
      <c r="A22" s="3" t="str">
        <f>CONCATENATE(Table1[[#This Row],[4. Sub category]]," ",Table1[[#This Row],[6. Rate type (Select from drop down box choose current daily rate type or type in the require roles)]])</f>
        <v xml:space="preserve"> </v>
      </c>
      <c r="B22" s="57"/>
      <c r="C22" s="58"/>
      <c r="D22" s="57"/>
      <c r="E22" s="57"/>
      <c r="F22" s="57"/>
      <c r="G22" s="57"/>
      <c r="H22" s="58"/>
      <c r="I22" s="57"/>
      <c r="J22" s="57"/>
      <c r="K22" s="59"/>
      <c r="L22" s="58"/>
      <c r="M22" s="59"/>
      <c r="N22" s="59"/>
      <c r="O22" s="60" t="str">
        <f>IF(Table1[[#This Row],[12. Current  AoG rate $]]&lt;&gt;"",(Table1[[#This Row],[13. Proposed New AoG rate $]]-Table1[[#This Row],[12. Current  AoG rate $]])/Table1[[#This Row],[12. Current  AoG rate $]],"")</f>
        <v/>
      </c>
      <c r="P22" s="61"/>
      <c r="Q22" s="59"/>
      <c r="R22" s="60"/>
      <c r="S22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2" s="3"/>
    </row>
    <row r="23" spans="1:20" ht="12" customHeight="1" x14ac:dyDescent="0.25">
      <c r="A23" s="3" t="str">
        <f>CONCATENATE(Table1[[#This Row],[4. Sub category]]," ",Table1[[#This Row],[6. Rate type (Select from drop down box choose current daily rate type or type in the require roles)]])</f>
        <v xml:space="preserve"> </v>
      </c>
      <c r="B23" s="57"/>
      <c r="C23" s="58"/>
      <c r="D23" s="57"/>
      <c r="E23" s="57"/>
      <c r="F23" s="57"/>
      <c r="G23" s="57"/>
      <c r="H23" s="58"/>
      <c r="I23" s="57"/>
      <c r="J23" s="57"/>
      <c r="K23" s="59"/>
      <c r="L23" s="58"/>
      <c r="M23" s="59"/>
      <c r="N23" s="59"/>
      <c r="O23" s="60" t="str">
        <f>IF(Table1[[#This Row],[12. Current  AoG rate $]]&lt;&gt;"",(Table1[[#This Row],[13. Proposed New AoG rate $]]-Table1[[#This Row],[12. Current  AoG rate $]])/Table1[[#This Row],[12. Current  AoG rate $]],"")</f>
        <v/>
      </c>
      <c r="P23" s="61"/>
      <c r="Q23" s="59"/>
      <c r="R23" s="60"/>
      <c r="S23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3" s="3"/>
    </row>
    <row r="24" spans="1:20" ht="12" customHeight="1" x14ac:dyDescent="0.25">
      <c r="A24" s="3" t="str">
        <f>CONCATENATE(Table1[[#This Row],[4. Sub category]]," ",Table1[[#This Row],[6. Rate type (Select from drop down box choose current daily rate type or type in the require roles)]])</f>
        <v xml:space="preserve"> </v>
      </c>
      <c r="B24" s="57"/>
      <c r="C24" s="58"/>
      <c r="D24" s="57"/>
      <c r="E24" s="57"/>
      <c r="F24" s="57"/>
      <c r="G24" s="57"/>
      <c r="H24" s="58"/>
      <c r="I24" s="57"/>
      <c r="J24" s="57"/>
      <c r="K24" s="59"/>
      <c r="L24" s="58"/>
      <c r="M24" s="59"/>
      <c r="N24" s="59"/>
      <c r="O24" s="60" t="str">
        <f>IF(Table1[[#This Row],[12. Current  AoG rate $]]&lt;&gt;"",(Table1[[#This Row],[13. Proposed New AoG rate $]]-Table1[[#This Row],[12. Current  AoG rate $]])/Table1[[#This Row],[12. Current  AoG rate $]],"")</f>
        <v/>
      </c>
      <c r="P24" s="61"/>
      <c r="Q24" s="59"/>
      <c r="R24" s="60"/>
      <c r="S24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4" s="3"/>
    </row>
    <row r="25" spans="1:20" ht="12" customHeight="1" x14ac:dyDescent="0.25">
      <c r="A25" s="3" t="str">
        <f>CONCATENATE(Table1[[#This Row],[4. Sub category]]," ",Table1[[#This Row],[6. Rate type (Select from drop down box choose current daily rate type or type in the require roles)]])</f>
        <v xml:space="preserve"> </v>
      </c>
      <c r="B25" s="57"/>
      <c r="C25" s="58"/>
      <c r="D25" s="57"/>
      <c r="E25" s="57"/>
      <c r="F25" s="57"/>
      <c r="G25" s="57"/>
      <c r="H25" s="58"/>
      <c r="I25" s="57"/>
      <c r="J25" s="57"/>
      <c r="K25" s="59"/>
      <c r="L25" s="58"/>
      <c r="M25" s="59"/>
      <c r="N25" s="59"/>
      <c r="O25" s="60" t="str">
        <f>IF(Table1[[#This Row],[12. Current  AoG rate $]]&lt;&gt;"",(Table1[[#This Row],[13. Proposed New AoG rate $]]-Table1[[#This Row],[12. Current  AoG rate $]])/Table1[[#This Row],[12. Current  AoG rate $]],"")</f>
        <v/>
      </c>
      <c r="P25" s="61"/>
      <c r="Q25" s="59"/>
      <c r="R25" s="60"/>
      <c r="S25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5" s="3"/>
    </row>
    <row r="26" spans="1:20" ht="12" customHeight="1" x14ac:dyDescent="0.25">
      <c r="A26" s="3" t="str">
        <f>CONCATENATE(Table1[[#This Row],[4. Sub category]]," ",Table1[[#This Row],[6. Rate type (Select from drop down box choose current daily rate type or type in the require roles)]])</f>
        <v xml:space="preserve"> </v>
      </c>
      <c r="B26" s="57"/>
      <c r="C26" s="58"/>
      <c r="D26" s="57"/>
      <c r="E26" s="57"/>
      <c r="F26" s="57"/>
      <c r="G26" s="57"/>
      <c r="H26" s="58"/>
      <c r="I26" s="57"/>
      <c r="J26" s="57"/>
      <c r="K26" s="59"/>
      <c r="L26" s="58"/>
      <c r="M26" s="59"/>
      <c r="N26" s="59"/>
      <c r="O26" s="60" t="str">
        <f>IF(Table1[[#This Row],[12. Current  AoG rate $]]&lt;&gt;"",(Table1[[#This Row],[13. Proposed New AoG rate $]]-Table1[[#This Row],[12. Current  AoG rate $]])/Table1[[#This Row],[12. Current  AoG rate $]],"")</f>
        <v/>
      </c>
      <c r="P26" s="61"/>
      <c r="Q26" s="59"/>
      <c r="R26" s="60"/>
      <c r="S26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6" s="3"/>
    </row>
    <row r="27" spans="1:20" ht="12" customHeight="1" x14ac:dyDescent="0.25">
      <c r="A27" s="3" t="str">
        <f>CONCATENATE(Table1[[#This Row],[4. Sub category]]," ",Table1[[#This Row],[6. Rate type (Select from drop down box choose current daily rate type or type in the require roles)]])</f>
        <v xml:space="preserve"> </v>
      </c>
      <c r="B27" s="57"/>
      <c r="C27" s="58"/>
      <c r="D27" s="57"/>
      <c r="E27" s="57"/>
      <c r="F27" s="57"/>
      <c r="G27" s="57"/>
      <c r="H27" s="58"/>
      <c r="I27" s="57"/>
      <c r="J27" s="57"/>
      <c r="K27" s="59"/>
      <c r="L27" s="58"/>
      <c r="M27" s="59"/>
      <c r="N27" s="59"/>
      <c r="O27" s="60" t="str">
        <f>IF(Table1[[#This Row],[12. Current  AoG rate $]]&lt;&gt;"",(Table1[[#This Row],[13. Proposed New AoG rate $]]-Table1[[#This Row],[12. Current  AoG rate $]])/Table1[[#This Row],[12. Current  AoG rate $]],"")</f>
        <v/>
      </c>
      <c r="P27" s="61"/>
      <c r="Q27" s="59"/>
      <c r="R27" s="60"/>
      <c r="S27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7" s="3"/>
    </row>
    <row r="28" spans="1:20" ht="12" customHeight="1" x14ac:dyDescent="0.25">
      <c r="A28" s="3" t="str">
        <f>CONCATENATE(Table1[[#This Row],[4. Sub category]]," ",Table1[[#This Row],[6. Rate type (Select from drop down box choose current daily rate type or type in the require roles)]])</f>
        <v xml:space="preserve"> </v>
      </c>
      <c r="B28" s="57"/>
      <c r="C28" s="58"/>
      <c r="D28" s="57"/>
      <c r="E28" s="57"/>
      <c r="F28" s="57"/>
      <c r="G28" s="57"/>
      <c r="H28" s="58"/>
      <c r="I28" s="57"/>
      <c r="J28" s="57"/>
      <c r="K28" s="59"/>
      <c r="L28" s="58"/>
      <c r="M28" s="59"/>
      <c r="N28" s="59"/>
      <c r="O28" s="60" t="str">
        <f>IF(Table1[[#This Row],[12. Current  AoG rate $]]&lt;&gt;"",(Table1[[#This Row],[13. Proposed New AoG rate $]]-Table1[[#This Row],[12. Current  AoG rate $]])/Table1[[#This Row],[12. Current  AoG rate $]],"")</f>
        <v/>
      </c>
      <c r="P28" s="61"/>
      <c r="Q28" s="59"/>
      <c r="R28" s="60"/>
      <c r="S28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8" s="3"/>
    </row>
    <row r="29" spans="1:20" ht="12" customHeight="1" x14ac:dyDescent="0.25">
      <c r="A29" s="3" t="str">
        <f>CONCATENATE(Table1[[#This Row],[4. Sub category]]," ",Table1[[#This Row],[6. Rate type (Select from drop down box choose current daily rate type or type in the require roles)]])</f>
        <v xml:space="preserve"> </v>
      </c>
      <c r="B29" s="57"/>
      <c r="C29" s="58"/>
      <c r="D29" s="57"/>
      <c r="E29" s="57"/>
      <c r="F29" s="57"/>
      <c r="G29" s="57"/>
      <c r="H29" s="58"/>
      <c r="I29" s="57"/>
      <c r="J29" s="57"/>
      <c r="K29" s="59"/>
      <c r="L29" s="58"/>
      <c r="M29" s="59"/>
      <c r="N29" s="59"/>
      <c r="O29" s="60" t="str">
        <f>IF(Table1[[#This Row],[12. Current  AoG rate $]]&lt;&gt;"",(Table1[[#This Row],[13. Proposed New AoG rate $]]-Table1[[#This Row],[12. Current  AoG rate $]])/Table1[[#This Row],[12. Current  AoG rate $]],"")</f>
        <v/>
      </c>
      <c r="P29" s="61"/>
      <c r="Q29" s="59"/>
      <c r="R29" s="60"/>
      <c r="S29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29" s="3"/>
    </row>
    <row r="30" spans="1:20" ht="12" customHeight="1" x14ac:dyDescent="0.25">
      <c r="A30" s="3" t="str">
        <f>CONCATENATE(Table1[[#This Row],[4. Sub category]]," ",Table1[[#This Row],[6. Rate type (Select from drop down box choose current daily rate type or type in the require roles)]])</f>
        <v xml:space="preserve"> </v>
      </c>
      <c r="B30" s="57"/>
      <c r="C30" s="58"/>
      <c r="D30" s="57"/>
      <c r="E30" s="57"/>
      <c r="F30" s="57"/>
      <c r="G30" s="57"/>
      <c r="H30" s="58"/>
      <c r="I30" s="57"/>
      <c r="J30" s="57"/>
      <c r="K30" s="59"/>
      <c r="L30" s="58"/>
      <c r="M30" s="59"/>
      <c r="N30" s="59"/>
      <c r="O30" s="60" t="str">
        <f>IF(Table1[[#This Row],[12. Current  AoG rate $]]&lt;&gt;"",(Table1[[#This Row],[13. Proposed New AoG rate $]]-Table1[[#This Row],[12. Current  AoG rate $]])/Table1[[#This Row],[12. Current  AoG rate $]],"")</f>
        <v/>
      </c>
      <c r="P30" s="61"/>
      <c r="Q30" s="59"/>
      <c r="R30" s="60"/>
      <c r="S30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0" s="3"/>
    </row>
    <row r="31" spans="1:20" ht="12" customHeight="1" x14ac:dyDescent="0.25">
      <c r="A31" s="3" t="str">
        <f>CONCATENATE(Table1[[#This Row],[4. Sub category]]," ",Table1[[#This Row],[6. Rate type (Select from drop down box choose current daily rate type or type in the require roles)]])</f>
        <v xml:space="preserve"> </v>
      </c>
      <c r="B31" s="57"/>
      <c r="C31" s="58"/>
      <c r="D31" s="57"/>
      <c r="E31" s="57"/>
      <c r="F31" s="57"/>
      <c r="G31" s="57"/>
      <c r="H31" s="58"/>
      <c r="I31" s="57"/>
      <c r="J31" s="57"/>
      <c r="K31" s="59"/>
      <c r="L31" s="58"/>
      <c r="M31" s="59"/>
      <c r="N31" s="59"/>
      <c r="O31" s="60" t="str">
        <f>IF(Table1[[#This Row],[12. Current  AoG rate $]]&lt;&gt;"",(Table1[[#This Row],[13. Proposed New AoG rate $]]-Table1[[#This Row],[12. Current  AoG rate $]])/Table1[[#This Row],[12. Current  AoG rate $]],"")</f>
        <v/>
      </c>
      <c r="P31" s="61"/>
      <c r="Q31" s="59"/>
      <c r="R31" s="60"/>
      <c r="S31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1" s="3"/>
    </row>
    <row r="32" spans="1:20" ht="12" customHeight="1" x14ac:dyDescent="0.25">
      <c r="A32" s="3" t="str">
        <f>CONCATENATE(Table1[[#This Row],[4. Sub category]]," ",Table1[[#This Row],[6. Rate type (Select from drop down box choose current daily rate type or type in the require roles)]])</f>
        <v xml:space="preserve"> </v>
      </c>
      <c r="B32" s="57"/>
      <c r="C32" s="58"/>
      <c r="D32" s="57"/>
      <c r="E32" s="57"/>
      <c r="F32" s="57"/>
      <c r="G32" s="57"/>
      <c r="H32" s="58"/>
      <c r="I32" s="57"/>
      <c r="J32" s="57"/>
      <c r="K32" s="59"/>
      <c r="L32" s="58"/>
      <c r="M32" s="59"/>
      <c r="N32" s="59"/>
      <c r="O32" s="60" t="str">
        <f>IF(Table1[[#This Row],[12. Current  AoG rate $]]&lt;&gt;"",(Table1[[#This Row],[13. Proposed New AoG rate $]]-Table1[[#This Row],[12. Current  AoG rate $]])/Table1[[#This Row],[12. Current  AoG rate $]],"")</f>
        <v/>
      </c>
      <c r="P32" s="61"/>
      <c r="Q32" s="59"/>
      <c r="R32" s="60"/>
      <c r="S32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2" s="3"/>
    </row>
    <row r="33" spans="1:20" ht="12" customHeight="1" x14ac:dyDescent="0.25">
      <c r="A33" s="3" t="str">
        <f>CONCATENATE(Table1[[#This Row],[4. Sub category]]," ",Table1[[#This Row],[6. Rate type (Select from drop down box choose current daily rate type or type in the require roles)]])</f>
        <v xml:space="preserve"> </v>
      </c>
      <c r="B33" s="57"/>
      <c r="C33" s="58"/>
      <c r="D33" s="57"/>
      <c r="E33" s="57"/>
      <c r="F33" s="57"/>
      <c r="G33" s="57"/>
      <c r="H33" s="58"/>
      <c r="I33" s="57"/>
      <c r="J33" s="57"/>
      <c r="K33" s="59"/>
      <c r="L33" s="58"/>
      <c r="M33" s="59"/>
      <c r="N33" s="59"/>
      <c r="O33" s="60" t="str">
        <f>IF(Table1[[#This Row],[12. Current  AoG rate $]]&lt;&gt;"",(Table1[[#This Row],[13. Proposed New AoG rate $]]-Table1[[#This Row],[12. Current  AoG rate $]])/Table1[[#This Row],[12. Current  AoG rate $]],"")</f>
        <v/>
      </c>
      <c r="P33" s="61"/>
      <c r="Q33" s="59"/>
      <c r="R33" s="60"/>
      <c r="S33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3" s="3"/>
    </row>
    <row r="34" spans="1:20" ht="12" customHeight="1" x14ac:dyDescent="0.25">
      <c r="A34" s="3" t="str">
        <f>CONCATENATE(Table1[[#This Row],[4. Sub category]]," ",Table1[[#This Row],[6. Rate type (Select from drop down box choose current daily rate type or type in the require roles)]])</f>
        <v xml:space="preserve"> </v>
      </c>
      <c r="B34" s="57"/>
      <c r="C34" s="58"/>
      <c r="D34" s="57"/>
      <c r="E34" s="57"/>
      <c r="F34" s="57"/>
      <c r="G34" s="57"/>
      <c r="H34" s="58"/>
      <c r="I34" s="57"/>
      <c r="J34" s="57"/>
      <c r="K34" s="59"/>
      <c r="L34" s="58"/>
      <c r="M34" s="59"/>
      <c r="N34" s="59"/>
      <c r="O34" s="60" t="str">
        <f>IF(Table1[[#This Row],[12. Current  AoG rate $]]&lt;&gt;"",(Table1[[#This Row],[13. Proposed New AoG rate $]]-Table1[[#This Row],[12. Current  AoG rate $]])/Table1[[#This Row],[12. Current  AoG rate $]],"")</f>
        <v/>
      </c>
      <c r="P34" s="61"/>
      <c r="Q34" s="59"/>
      <c r="R34" s="60"/>
      <c r="S34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4" s="3"/>
    </row>
    <row r="35" spans="1:20" ht="12" customHeight="1" x14ac:dyDescent="0.25">
      <c r="A35" s="3" t="str">
        <f>CONCATENATE(Table1[[#This Row],[4. Sub category]]," ",Table1[[#This Row],[6. Rate type (Select from drop down box choose current daily rate type or type in the require roles)]])</f>
        <v xml:space="preserve"> </v>
      </c>
      <c r="B35" s="57"/>
      <c r="C35" s="58"/>
      <c r="D35" s="57"/>
      <c r="E35" s="57"/>
      <c r="F35" s="57"/>
      <c r="G35" s="57"/>
      <c r="H35" s="58"/>
      <c r="I35" s="57"/>
      <c r="J35" s="57"/>
      <c r="K35" s="59"/>
      <c r="L35" s="58"/>
      <c r="M35" s="59"/>
      <c r="N35" s="59"/>
      <c r="O35" s="60" t="str">
        <f>IF(Table1[[#This Row],[12. Current  AoG rate $]]&lt;&gt;"",(Table1[[#This Row],[13. Proposed New AoG rate $]]-Table1[[#This Row],[12. Current  AoG rate $]])/Table1[[#This Row],[12. Current  AoG rate $]],"")</f>
        <v/>
      </c>
      <c r="P35" s="61"/>
      <c r="Q35" s="59"/>
      <c r="R35" s="60"/>
      <c r="S35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5" s="3"/>
    </row>
    <row r="36" spans="1:20" ht="12" customHeight="1" x14ac:dyDescent="0.25">
      <c r="A36" s="3" t="str">
        <f>CONCATENATE(Table1[[#This Row],[4. Sub category]]," ",Table1[[#This Row],[6. Rate type (Select from drop down box choose current daily rate type or type in the require roles)]])</f>
        <v xml:space="preserve"> </v>
      </c>
      <c r="B36" s="57"/>
      <c r="C36" s="58"/>
      <c r="D36" s="57"/>
      <c r="E36" s="57"/>
      <c r="F36" s="57"/>
      <c r="G36" s="57"/>
      <c r="H36" s="58"/>
      <c r="I36" s="57"/>
      <c r="J36" s="57"/>
      <c r="K36" s="59"/>
      <c r="L36" s="58"/>
      <c r="M36" s="59"/>
      <c r="N36" s="59"/>
      <c r="O36" s="60" t="str">
        <f>IF(Table1[[#This Row],[12. Current  AoG rate $]]&lt;&gt;"",(Table1[[#This Row],[13. Proposed New AoG rate $]]-Table1[[#This Row],[12. Current  AoG rate $]])/Table1[[#This Row],[12. Current  AoG rate $]],"")</f>
        <v/>
      </c>
      <c r="P36" s="61"/>
      <c r="Q36" s="59"/>
      <c r="R36" s="60"/>
      <c r="S36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6" s="3"/>
    </row>
    <row r="37" spans="1:20" ht="12" customHeight="1" x14ac:dyDescent="0.25">
      <c r="A37" s="3" t="str">
        <f>CONCATENATE(Table1[[#This Row],[4. Sub category]]," ",Table1[[#This Row],[6. Rate type (Select from drop down box choose current daily rate type or type in the require roles)]])</f>
        <v xml:space="preserve"> </v>
      </c>
      <c r="B37" s="57"/>
      <c r="C37" s="58"/>
      <c r="D37" s="57"/>
      <c r="E37" s="57"/>
      <c r="F37" s="57"/>
      <c r="G37" s="57"/>
      <c r="H37" s="58"/>
      <c r="I37" s="57"/>
      <c r="J37" s="57"/>
      <c r="K37" s="59"/>
      <c r="L37" s="58"/>
      <c r="M37" s="59"/>
      <c r="N37" s="59"/>
      <c r="O37" s="60" t="str">
        <f>IF(Table1[[#This Row],[12. Current  AoG rate $]]&lt;&gt;"",(Table1[[#This Row],[13. Proposed New AoG rate $]]-Table1[[#This Row],[12. Current  AoG rate $]])/Table1[[#This Row],[12. Current  AoG rate $]],"")</f>
        <v/>
      </c>
      <c r="P37" s="61"/>
      <c r="Q37" s="59"/>
      <c r="R37" s="60"/>
      <c r="S37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7" s="3"/>
    </row>
    <row r="38" spans="1:20" ht="12" customHeight="1" x14ac:dyDescent="0.25">
      <c r="A38" s="3" t="str">
        <f>CONCATENATE(Table1[[#This Row],[4. Sub category]]," ",Table1[[#This Row],[6. Rate type (Select from drop down box choose current daily rate type or type in the require roles)]])</f>
        <v xml:space="preserve"> </v>
      </c>
      <c r="B38" s="57"/>
      <c r="C38" s="58"/>
      <c r="D38" s="57"/>
      <c r="E38" s="57"/>
      <c r="F38" s="57"/>
      <c r="G38" s="57"/>
      <c r="H38" s="58"/>
      <c r="I38" s="57"/>
      <c r="J38" s="57"/>
      <c r="K38" s="59"/>
      <c r="L38" s="58"/>
      <c r="M38" s="59"/>
      <c r="N38" s="59"/>
      <c r="O38" s="60" t="str">
        <f>IF(Table1[[#This Row],[12. Current  AoG rate $]]&lt;&gt;"",(Table1[[#This Row],[13. Proposed New AoG rate $]]-Table1[[#This Row],[12. Current  AoG rate $]])/Table1[[#This Row],[12. Current  AoG rate $]],"")</f>
        <v/>
      </c>
      <c r="P38" s="61"/>
      <c r="Q38" s="59"/>
      <c r="R38" s="60"/>
      <c r="S38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8" s="3"/>
    </row>
    <row r="39" spans="1:20" ht="12" customHeight="1" x14ac:dyDescent="0.25">
      <c r="A39" s="3" t="str">
        <f>CONCATENATE(Table1[[#This Row],[4. Sub category]]," ",Table1[[#This Row],[6. Rate type (Select from drop down box choose current daily rate type or type in the require roles)]])</f>
        <v xml:space="preserve"> </v>
      </c>
      <c r="B39" s="57"/>
      <c r="C39" s="58"/>
      <c r="D39" s="57"/>
      <c r="E39" s="57"/>
      <c r="F39" s="57"/>
      <c r="G39" s="57"/>
      <c r="H39" s="58"/>
      <c r="I39" s="57"/>
      <c r="J39" s="57"/>
      <c r="K39" s="59"/>
      <c r="L39" s="58"/>
      <c r="M39" s="59"/>
      <c r="N39" s="59"/>
      <c r="O39" s="60" t="str">
        <f>IF(Table1[[#This Row],[12. Current  AoG rate $]]&lt;&gt;"",(Table1[[#This Row],[13. Proposed New AoG rate $]]-Table1[[#This Row],[12. Current  AoG rate $]])/Table1[[#This Row],[12. Current  AoG rate $]],"")</f>
        <v/>
      </c>
      <c r="P39" s="61"/>
      <c r="Q39" s="59"/>
      <c r="R39" s="60"/>
      <c r="S39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39" s="3"/>
    </row>
    <row r="40" spans="1:20" ht="12" customHeight="1" x14ac:dyDescent="0.25">
      <c r="A40" s="3" t="str">
        <f>CONCATENATE(Table1[[#This Row],[4. Sub category]]," ",Table1[[#This Row],[6. Rate type (Select from drop down box choose current daily rate type or type in the require roles)]])</f>
        <v xml:space="preserve"> </v>
      </c>
      <c r="B40" s="57"/>
      <c r="C40" s="58"/>
      <c r="D40" s="57"/>
      <c r="E40" s="57"/>
      <c r="F40" s="57"/>
      <c r="G40" s="57"/>
      <c r="H40" s="58"/>
      <c r="I40" s="57"/>
      <c r="J40" s="57"/>
      <c r="K40" s="59"/>
      <c r="L40" s="58"/>
      <c r="M40" s="59"/>
      <c r="N40" s="59"/>
      <c r="O40" s="60" t="str">
        <f>IF(Table1[[#This Row],[12. Current  AoG rate $]]&lt;&gt;"",(Table1[[#This Row],[13. Proposed New AoG rate $]]-Table1[[#This Row],[12. Current  AoG rate $]])/Table1[[#This Row],[12. Current  AoG rate $]],"")</f>
        <v/>
      </c>
      <c r="P40" s="61"/>
      <c r="Q40" s="59"/>
      <c r="R40" s="60"/>
      <c r="S40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0" s="3"/>
    </row>
    <row r="41" spans="1:20" ht="12" customHeight="1" x14ac:dyDescent="0.25">
      <c r="A41" s="3" t="str">
        <f>CONCATENATE(Table1[[#This Row],[4. Sub category]]," ",Table1[[#This Row],[6. Rate type (Select from drop down box choose current daily rate type or type in the require roles)]])</f>
        <v xml:space="preserve"> </v>
      </c>
      <c r="B41" s="57"/>
      <c r="C41" s="58"/>
      <c r="D41" s="57"/>
      <c r="E41" s="57"/>
      <c r="F41" s="57"/>
      <c r="G41" s="57"/>
      <c r="H41" s="58"/>
      <c r="I41" s="57"/>
      <c r="J41" s="57"/>
      <c r="K41" s="59"/>
      <c r="L41" s="58"/>
      <c r="M41" s="59"/>
      <c r="N41" s="59"/>
      <c r="O41" s="60" t="str">
        <f>IF(Table1[[#This Row],[12. Current  AoG rate $]]&lt;&gt;"",(Table1[[#This Row],[13. Proposed New AoG rate $]]-Table1[[#This Row],[12. Current  AoG rate $]])/Table1[[#This Row],[12. Current  AoG rate $]],"")</f>
        <v/>
      </c>
      <c r="P41" s="61"/>
      <c r="Q41" s="59"/>
      <c r="R41" s="60"/>
      <c r="S41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1" s="3"/>
    </row>
    <row r="42" spans="1:20" ht="12" customHeight="1" x14ac:dyDescent="0.25">
      <c r="A42" s="3" t="str">
        <f>CONCATENATE(Table1[[#This Row],[4. Sub category]]," ",Table1[[#This Row],[6. Rate type (Select from drop down box choose current daily rate type or type in the require roles)]])</f>
        <v xml:space="preserve"> </v>
      </c>
      <c r="B42" s="57"/>
      <c r="C42" s="58"/>
      <c r="D42" s="57"/>
      <c r="E42" s="57"/>
      <c r="F42" s="57"/>
      <c r="G42" s="57"/>
      <c r="H42" s="58"/>
      <c r="I42" s="57"/>
      <c r="J42" s="57"/>
      <c r="K42" s="59"/>
      <c r="L42" s="58"/>
      <c r="M42" s="59"/>
      <c r="N42" s="59"/>
      <c r="O42" s="60" t="str">
        <f>IF(Table1[[#This Row],[12. Current  AoG rate $]]&lt;&gt;"",(Table1[[#This Row],[13. Proposed New AoG rate $]]-Table1[[#This Row],[12. Current  AoG rate $]])/Table1[[#This Row],[12. Current  AoG rate $]],"")</f>
        <v/>
      </c>
      <c r="P42" s="61"/>
      <c r="Q42" s="59"/>
      <c r="R42" s="60"/>
      <c r="S42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2" s="3"/>
    </row>
    <row r="43" spans="1:20" ht="12" customHeight="1" x14ac:dyDescent="0.25">
      <c r="A43" s="3" t="str">
        <f>CONCATENATE(Table1[[#This Row],[4. Sub category]]," ",Table1[[#This Row],[6. Rate type (Select from drop down box choose current daily rate type or type in the require roles)]])</f>
        <v xml:space="preserve"> </v>
      </c>
      <c r="B43" s="57"/>
      <c r="C43" s="58"/>
      <c r="D43" s="57"/>
      <c r="E43" s="57"/>
      <c r="F43" s="57"/>
      <c r="G43" s="57"/>
      <c r="H43" s="58"/>
      <c r="I43" s="57"/>
      <c r="J43" s="57"/>
      <c r="K43" s="59"/>
      <c r="L43" s="58"/>
      <c r="M43" s="59"/>
      <c r="N43" s="59"/>
      <c r="O43" s="60" t="str">
        <f>IF(Table1[[#This Row],[12. Current  AoG rate $]]&lt;&gt;"",(Table1[[#This Row],[13. Proposed New AoG rate $]]-Table1[[#This Row],[12. Current  AoG rate $]])/Table1[[#This Row],[12. Current  AoG rate $]],"")</f>
        <v/>
      </c>
      <c r="P43" s="61"/>
      <c r="Q43" s="59"/>
      <c r="R43" s="60"/>
      <c r="S43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3" s="3"/>
    </row>
    <row r="44" spans="1:20" ht="12" customHeight="1" x14ac:dyDescent="0.25">
      <c r="A44" s="3" t="str">
        <f>CONCATENATE(Table1[[#This Row],[4. Sub category]]," ",Table1[[#This Row],[6. Rate type (Select from drop down box choose current daily rate type or type in the require roles)]])</f>
        <v xml:space="preserve"> </v>
      </c>
      <c r="B44" s="57"/>
      <c r="C44" s="58"/>
      <c r="D44" s="57"/>
      <c r="E44" s="57"/>
      <c r="F44" s="57"/>
      <c r="G44" s="57"/>
      <c r="H44" s="58"/>
      <c r="I44" s="57"/>
      <c r="J44" s="57"/>
      <c r="K44" s="59"/>
      <c r="L44" s="58"/>
      <c r="M44" s="59"/>
      <c r="N44" s="59"/>
      <c r="O44" s="60" t="str">
        <f>IF(Table1[[#This Row],[12. Current  AoG rate $]]&lt;&gt;"",(Table1[[#This Row],[13. Proposed New AoG rate $]]-Table1[[#This Row],[12. Current  AoG rate $]])/Table1[[#This Row],[12. Current  AoG rate $]],"")</f>
        <v/>
      </c>
      <c r="P44" s="61"/>
      <c r="Q44" s="59"/>
      <c r="R44" s="60"/>
      <c r="S44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4" s="3"/>
    </row>
    <row r="45" spans="1:20" ht="12" customHeight="1" x14ac:dyDescent="0.25">
      <c r="A45" s="3" t="str">
        <f>CONCATENATE(Table1[[#This Row],[4. Sub category]]," ",Table1[[#This Row],[6. Rate type (Select from drop down box choose current daily rate type or type in the require roles)]])</f>
        <v xml:space="preserve"> </v>
      </c>
      <c r="B45" s="57"/>
      <c r="C45" s="58"/>
      <c r="D45" s="57"/>
      <c r="E45" s="57"/>
      <c r="F45" s="57"/>
      <c r="G45" s="57"/>
      <c r="H45" s="58"/>
      <c r="I45" s="57"/>
      <c r="J45" s="57"/>
      <c r="K45" s="59"/>
      <c r="L45" s="58"/>
      <c r="M45" s="59"/>
      <c r="N45" s="59"/>
      <c r="O45" s="60" t="str">
        <f>IF(Table1[[#This Row],[12. Current  AoG rate $]]&lt;&gt;"",(Table1[[#This Row],[13. Proposed New AoG rate $]]-Table1[[#This Row],[12. Current  AoG rate $]])/Table1[[#This Row],[12. Current  AoG rate $]],"")</f>
        <v/>
      </c>
      <c r="P45" s="61"/>
      <c r="Q45" s="59"/>
      <c r="R45" s="60"/>
      <c r="S45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5" s="3"/>
    </row>
    <row r="46" spans="1:20" ht="12" customHeight="1" x14ac:dyDescent="0.25">
      <c r="A46" s="3" t="str">
        <f>CONCATENATE(Table1[[#This Row],[4. Sub category]]," ",Table1[[#This Row],[6. Rate type (Select from drop down box choose current daily rate type or type in the require roles)]])</f>
        <v xml:space="preserve"> </v>
      </c>
      <c r="B46" s="57"/>
      <c r="C46" s="58"/>
      <c r="D46" s="57"/>
      <c r="E46" s="57"/>
      <c r="F46" s="57"/>
      <c r="G46" s="57"/>
      <c r="H46" s="58"/>
      <c r="I46" s="57"/>
      <c r="J46" s="57"/>
      <c r="K46" s="59"/>
      <c r="L46" s="58"/>
      <c r="M46" s="59"/>
      <c r="N46" s="59"/>
      <c r="O46" s="60" t="str">
        <f>IF(Table1[[#This Row],[12. Current  AoG rate $]]&lt;&gt;"",(Table1[[#This Row],[13. Proposed New AoG rate $]]-Table1[[#This Row],[12. Current  AoG rate $]])/Table1[[#This Row],[12. Current  AoG rate $]],"")</f>
        <v/>
      </c>
      <c r="P46" s="61"/>
      <c r="Q46" s="59"/>
      <c r="R46" s="60"/>
      <c r="S46" s="59" t="str">
        <f>IF(Table1[[#This Row],[12. Current  AoG rate $]]&lt;&gt;"",(Table1[[#This Row],[16. Total participating agency spend (last 4 quarters) for all rate types]]*Table1[[#This Row],[17. % of total spend that was charged at this rate type ( G )]])*Table1[[#This Row],[14. % change
=(N-M)/M
(Automated Formula)]],"")</f>
        <v/>
      </c>
      <c r="T46" s="3"/>
    </row>
    <row r="47" spans="1:20" x14ac:dyDescent="0.3">
      <c r="C47" s="5"/>
      <c r="D47" s="26"/>
    </row>
    <row r="48" spans="1:20" x14ac:dyDescent="0.3">
      <c r="C48" s="5"/>
      <c r="D48" s="26"/>
    </row>
  </sheetData>
  <sheetProtection algorithmName="SHA-512" hashValue="fxNUnvBIsavv5pINF3OVtBFfqIjqLL0EiPvr4XYkBv2VH68KvHrAS6maS9dYCmsGpgBcNLC1LsH8KneeWIMAqw==" saltValue="7qwmzwCdUVetiolq+Pfo8Q==" spinCount="100000" sheet="1" objects="1" scenarios="1"/>
  <protectedRanges>
    <protectedRange sqref="P1:R1048576" name="Range4"/>
    <protectedRange sqref="B1:N1048576" name="Range2"/>
    <protectedRange sqref="P1:R1048576" name="Range3"/>
  </protectedRanges>
  <phoneticPr fontId="5" type="noConversion"/>
  <conditionalFormatting sqref="B2:S46">
    <cfRule type="expression" dxfId="44" priority="3">
      <formula>AND($B2&lt;&gt;"",OR($M2="",$N2="",$O2="",$P2="",$Q2="",$R2="",$S2=""))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D658EC1-059A-4F23-A371-3CCE44D16B86}">
          <x14:formula1>
            <xm:f>Lists!$A$19:$E$19</xm:f>
          </x14:formula1>
          <xm:sqref>D1</xm:sqref>
        </x14:dataValidation>
        <x14:dataValidation type="list" allowBlank="1" showInputMessage="1" showErrorMessage="1" xr:uid="{CE99B5B4-5FE3-4B70-A59F-BAF4EE93D9BB}">
          <x14:formula1>
            <xm:f>OFFSET(Lists!#REF!,1,MATCH($D$2,Lists!$G$19:$H$19,0)-1,11,1)</xm:f>
          </x14:formula1>
          <xm:sqref>E1</xm:sqref>
        </x14:dataValidation>
        <x14:dataValidation type="list" allowBlank="1" showInputMessage="1" xr:uid="{B76A8692-29BC-4BE3-B5D7-0EDD8A7CFFE3}">
          <x14:formula1>
            <xm:f>OFFSET(Lists!$Z$2,MATCH($D2,Lists!$Y:$Y,0)-2,0,COUNTIF(Lists!$Y:$Y,$D2))</xm:f>
          </x14:formula1>
          <xm:sqref>G2:G1048576</xm:sqref>
        </x14:dataValidation>
        <x14:dataValidation type="list" allowBlank="1" showInputMessage="1" showErrorMessage="1" xr:uid="{C1B1786B-EB7B-4473-877F-AD9BDEE11DE5}">
          <x14:formula1>
            <xm:f>OFFSET(Lists!$W$2,MATCH($D2,Lists!$V:$V,0)-2,0,COUNTIF(Lists!$V:$V,$D2))</xm:f>
          </x14:formula1>
          <xm:sqref>F2:F1048576</xm:sqref>
        </x14:dataValidation>
        <x14:dataValidation type="list" allowBlank="1" showInputMessage="1" showErrorMessage="1" xr:uid="{7B5EF69B-5AE6-4FAE-8358-35E696BABA84}">
          <x14:formula1>
            <xm:f>OFFSET(Lists!$T$2,MATCH($D2,Lists!$S:$S,0)-2,0,COUNTIF(Lists!$S:$S,$D2))</xm:f>
          </x14:formula1>
          <xm:sqref>E2:E1048576</xm:sqref>
        </x14:dataValidation>
        <x14:dataValidation type="list" allowBlank="1" showInputMessage="1" showErrorMessage="1" xr:uid="{3C8D45C9-53C5-4C46-8343-1739FBDFACD2}">
          <x14:formula1>
            <xm:f>OFFSET(Lists!$O$2,0,0,COUNTA(Lists!$O:$O)-1)</xm:f>
          </x14:formula1>
          <xm:sqref>D2:D1048576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20"/>
  <sheetViews>
    <sheetView topLeftCell="S1" workbookViewId="0">
      <selection activeCell="Y33" sqref="Y33"/>
    </sheetView>
  </sheetViews>
  <sheetFormatPr defaultRowHeight="14" x14ac:dyDescent="0.3"/>
  <cols>
    <col min="1" max="1" width="37" customWidth="1"/>
    <col min="2" max="2" width="84.58203125" customWidth="1"/>
    <col min="3" max="3" width="30.58203125" customWidth="1"/>
    <col min="4" max="4" width="51.58203125" customWidth="1"/>
    <col min="5" max="5" width="39" bestFit="1" customWidth="1"/>
    <col min="6" max="6" width="14.58203125" customWidth="1"/>
    <col min="7" max="7" width="51.83203125" bestFit="1" customWidth="1"/>
    <col min="8" max="8" width="39" bestFit="1" customWidth="1"/>
    <col min="9" max="9" width="37.5" customWidth="1"/>
    <col min="15" max="15" width="28.33203125" customWidth="1"/>
    <col min="19" max="19" width="40.33203125" customWidth="1"/>
    <col min="20" max="20" width="66.08203125" customWidth="1"/>
    <col min="22" max="22" width="29.08203125" customWidth="1"/>
    <col min="23" max="23" width="26.33203125" customWidth="1"/>
    <col min="25" max="25" width="35.08203125" customWidth="1"/>
    <col min="26" max="26" width="29.83203125" customWidth="1"/>
    <col min="27" max="27" width="37.33203125" customWidth="1"/>
    <col min="29" max="29" width="36.58203125" customWidth="1"/>
    <col min="30" max="30" width="31.08203125" customWidth="1"/>
  </cols>
  <sheetData>
    <row r="1" spans="1:26" x14ac:dyDescent="0.3">
      <c r="A1" s="1" t="s">
        <v>13</v>
      </c>
      <c r="G1" t="s">
        <v>14</v>
      </c>
      <c r="H1" t="s">
        <v>175</v>
      </c>
      <c r="I1" t="s">
        <v>176</v>
      </c>
      <c r="O1" s="1" t="s">
        <v>13</v>
      </c>
      <c r="S1" s="69" t="s">
        <v>13</v>
      </c>
      <c r="T1" s="70" t="s">
        <v>179</v>
      </c>
      <c r="V1" t="s">
        <v>181</v>
      </c>
      <c r="W1" t="s">
        <v>180</v>
      </c>
      <c r="Y1" t="s">
        <v>181</v>
      </c>
      <c r="Z1" t="s">
        <v>180</v>
      </c>
    </row>
    <row r="2" spans="1:26" x14ac:dyDescent="0.3">
      <c r="A2" t="s">
        <v>5</v>
      </c>
      <c r="G2" t="s">
        <v>15</v>
      </c>
      <c r="H2">
        <v>1</v>
      </c>
      <c r="I2" t="s">
        <v>16</v>
      </c>
      <c r="O2" t="s">
        <v>5</v>
      </c>
      <c r="S2" s="71" t="s">
        <v>5</v>
      </c>
      <c r="T2" s="72" t="s">
        <v>15</v>
      </c>
      <c r="V2" s="71" t="s">
        <v>5</v>
      </c>
      <c r="W2">
        <v>1</v>
      </c>
      <c r="Y2" s="71" t="s">
        <v>5</v>
      </c>
      <c r="Z2" t="s">
        <v>16</v>
      </c>
    </row>
    <row r="3" spans="1:26" x14ac:dyDescent="0.3">
      <c r="A3" t="s">
        <v>56</v>
      </c>
      <c r="G3" t="s">
        <v>9</v>
      </c>
      <c r="H3">
        <v>2</v>
      </c>
      <c r="I3" t="s">
        <v>17</v>
      </c>
      <c r="O3" t="s">
        <v>56</v>
      </c>
      <c r="S3" s="71" t="s">
        <v>5</v>
      </c>
      <c r="T3" s="72" t="s">
        <v>9</v>
      </c>
      <c r="V3" s="71" t="s">
        <v>5</v>
      </c>
      <c r="W3">
        <v>2</v>
      </c>
      <c r="Y3" s="71" t="s">
        <v>5</v>
      </c>
      <c r="Z3" t="s">
        <v>17</v>
      </c>
    </row>
    <row r="4" spans="1:26" x14ac:dyDescent="0.3">
      <c r="A4" t="s">
        <v>57</v>
      </c>
      <c r="G4" t="s">
        <v>10</v>
      </c>
      <c r="H4">
        <v>3</v>
      </c>
      <c r="I4" t="s">
        <v>18</v>
      </c>
      <c r="O4" t="s">
        <v>57</v>
      </c>
      <c r="S4" s="73" t="s">
        <v>5</v>
      </c>
      <c r="T4" s="74" t="s">
        <v>10</v>
      </c>
      <c r="V4" s="73" t="s">
        <v>5</v>
      </c>
      <c r="W4">
        <v>3</v>
      </c>
      <c r="Y4" s="73" t="s">
        <v>5</v>
      </c>
      <c r="Z4" t="s">
        <v>18</v>
      </c>
    </row>
    <row r="5" spans="1:26" x14ac:dyDescent="0.3">
      <c r="A5" t="s">
        <v>58</v>
      </c>
      <c r="G5" t="s">
        <v>19</v>
      </c>
      <c r="H5" t="s">
        <v>110</v>
      </c>
      <c r="I5" t="s">
        <v>20</v>
      </c>
      <c r="O5" t="s">
        <v>58</v>
      </c>
      <c r="S5" s="71" t="s">
        <v>5</v>
      </c>
      <c r="T5" s="72" t="s">
        <v>19</v>
      </c>
      <c r="V5" s="71" t="s">
        <v>56</v>
      </c>
      <c r="W5" t="s">
        <v>110</v>
      </c>
      <c r="Y5" s="73" t="s">
        <v>5</v>
      </c>
      <c r="Z5" t="s">
        <v>20</v>
      </c>
    </row>
    <row r="6" spans="1:26" x14ac:dyDescent="0.3">
      <c r="A6" t="s">
        <v>59</v>
      </c>
      <c r="G6" t="s">
        <v>21</v>
      </c>
      <c r="I6" t="s">
        <v>22</v>
      </c>
      <c r="O6" t="s">
        <v>59</v>
      </c>
      <c r="S6" s="73" t="s">
        <v>5</v>
      </c>
      <c r="T6" s="74" t="s">
        <v>21</v>
      </c>
      <c r="V6" s="75" t="s">
        <v>57</v>
      </c>
      <c r="W6" t="s">
        <v>110</v>
      </c>
      <c r="Y6" s="73" t="s">
        <v>5</v>
      </c>
      <c r="Z6" t="s">
        <v>22</v>
      </c>
    </row>
    <row r="7" spans="1:26" x14ac:dyDescent="0.3">
      <c r="G7" t="s">
        <v>23</v>
      </c>
      <c r="I7" t="s">
        <v>24</v>
      </c>
      <c r="S7" s="71" t="s">
        <v>5</v>
      </c>
      <c r="T7" s="72" t="s">
        <v>23</v>
      </c>
      <c r="V7" s="76" t="s">
        <v>58</v>
      </c>
      <c r="W7" t="s">
        <v>110</v>
      </c>
      <c r="Y7" s="73" t="s">
        <v>5</v>
      </c>
      <c r="Z7" t="s">
        <v>24</v>
      </c>
    </row>
    <row r="8" spans="1:26" x14ac:dyDescent="0.3">
      <c r="G8" t="s">
        <v>25</v>
      </c>
      <c r="I8" t="s">
        <v>26</v>
      </c>
      <c r="S8" s="73" t="s">
        <v>5</v>
      </c>
      <c r="T8" s="74" t="s">
        <v>25</v>
      </c>
      <c r="V8" s="77" t="s">
        <v>59</v>
      </c>
      <c r="W8" t="s">
        <v>110</v>
      </c>
      <c r="Y8" s="73" t="s">
        <v>5</v>
      </c>
      <c r="Z8" t="s">
        <v>26</v>
      </c>
    </row>
    <row r="9" spans="1:26" x14ac:dyDescent="0.3">
      <c r="G9" t="s">
        <v>27</v>
      </c>
      <c r="I9" t="s">
        <v>28</v>
      </c>
      <c r="S9" s="71" t="s">
        <v>5</v>
      </c>
      <c r="T9" s="72" t="s">
        <v>27</v>
      </c>
      <c r="Y9" s="73" t="s">
        <v>5</v>
      </c>
      <c r="Z9" t="s">
        <v>28</v>
      </c>
    </row>
    <row r="10" spans="1:26" x14ac:dyDescent="0.3">
      <c r="G10" t="s">
        <v>29</v>
      </c>
      <c r="I10" t="s">
        <v>30</v>
      </c>
      <c r="S10" s="73" t="s">
        <v>5</v>
      </c>
      <c r="T10" s="74" t="s">
        <v>29</v>
      </c>
      <c r="Y10" s="73" t="s">
        <v>5</v>
      </c>
      <c r="Z10" t="s">
        <v>30</v>
      </c>
    </row>
    <row r="11" spans="1:26" x14ac:dyDescent="0.3">
      <c r="G11" t="s">
        <v>31</v>
      </c>
      <c r="I11" t="s">
        <v>32</v>
      </c>
      <c r="S11" s="71" t="s">
        <v>5</v>
      </c>
      <c r="T11" s="72" t="s">
        <v>31</v>
      </c>
      <c r="Y11" s="73" t="s">
        <v>5</v>
      </c>
      <c r="Z11" t="s">
        <v>32</v>
      </c>
    </row>
    <row r="12" spans="1:26" x14ac:dyDescent="0.3">
      <c r="G12" t="s">
        <v>33</v>
      </c>
      <c r="I12" t="s">
        <v>111</v>
      </c>
      <c r="S12" s="73" t="s">
        <v>5</v>
      </c>
      <c r="T12" s="74" t="s">
        <v>33</v>
      </c>
      <c r="Y12" s="80" t="s">
        <v>56</v>
      </c>
      <c r="Z12" s="78" t="s">
        <v>111</v>
      </c>
    </row>
    <row r="13" spans="1:26" x14ac:dyDescent="0.3">
      <c r="G13" t="s">
        <v>6</v>
      </c>
      <c r="I13" t="s">
        <v>112</v>
      </c>
      <c r="S13" s="71" t="s">
        <v>56</v>
      </c>
      <c r="T13" s="72" t="s">
        <v>6</v>
      </c>
      <c r="Y13" s="80" t="s">
        <v>56</v>
      </c>
      <c r="Z13" s="79" t="s">
        <v>112</v>
      </c>
    </row>
    <row r="14" spans="1:26" x14ac:dyDescent="0.3">
      <c r="G14" t="s">
        <v>60</v>
      </c>
      <c r="I14" t="s">
        <v>113</v>
      </c>
      <c r="S14" s="73" t="s">
        <v>56</v>
      </c>
      <c r="T14" s="74" t="s">
        <v>60</v>
      </c>
      <c r="Y14" s="80" t="s">
        <v>56</v>
      </c>
      <c r="Z14" s="78" t="s">
        <v>113</v>
      </c>
    </row>
    <row r="15" spans="1:26" x14ac:dyDescent="0.3">
      <c r="G15" t="s">
        <v>61</v>
      </c>
      <c r="I15" t="s">
        <v>114</v>
      </c>
      <c r="S15" s="71" t="s">
        <v>56</v>
      </c>
      <c r="T15" s="72" t="s">
        <v>61</v>
      </c>
      <c r="Y15" s="80" t="s">
        <v>56</v>
      </c>
      <c r="Z15" s="79" t="s">
        <v>114</v>
      </c>
    </row>
    <row r="16" spans="1:26" x14ac:dyDescent="0.3">
      <c r="G16" t="s">
        <v>62</v>
      </c>
      <c r="I16" t="s">
        <v>115</v>
      </c>
      <c r="S16" s="73" t="s">
        <v>56</v>
      </c>
      <c r="T16" s="74" t="s">
        <v>62</v>
      </c>
      <c r="Y16" s="80" t="s">
        <v>56</v>
      </c>
      <c r="Z16" s="78" t="s">
        <v>115</v>
      </c>
    </row>
    <row r="17" spans="1:26" x14ac:dyDescent="0.3">
      <c r="G17" t="s">
        <v>63</v>
      </c>
      <c r="I17" t="s">
        <v>116</v>
      </c>
      <c r="S17" s="71" t="s">
        <v>56</v>
      </c>
      <c r="T17" s="72" t="s">
        <v>63</v>
      </c>
      <c r="Y17" s="80" t="s">
        <v>56</v>
      </c>
      <c r="Z17" s="79" t="s">
        <v>116</v>
      </c>
    </row>
    <row r="18" spans="1:26" x14ac:dyDescent="0.3">
      <c r="G18" t="s">
        <v>64</v>
      </c>
      <c r="I18" t="s">
        <v>121</v>
      </c>
      <c r="S18" s="73" t="s">
        <v>56</v>
      </c>
      <c r="T18" s="74" t="s">
        <v>64</v>
      </c>
      <c r="Y18" t="s">
        <v>57</v>
      </c>
    </row>
    <row r="19" spans="1:26" x14ac:dyDescent="0.3">
      <c r="A19" s="1" t="s">
        <v>5</v>
      </c>
      <c r="B19" s="1" t="s">
        <v>56</v>
      </c>
      <c r="C19" s="1" t="s">
        <v>57</v>
      </c>
      <c r="D19" s="1" t="s">
        <v>58</v>
      </c>
      <c r="E19" s="1" t="s">
        <v>59</v>
      </c>
      <c r="G19" t="s">
        <v>65</v>
      </c>
      <c r="H19" s="31"/>
      <c r="I19" t="s">
        <v>122</v>
      </c>
      <c r="S19" s="71" t="s">
        <v>56</v>
      </c>
      <c r="T19" s="72" t="s">
        <v>65</v>
      </c>
      <c r="Y19" t="s">
        <v>58</v>
      </c>
    </row>
    <row r="20" spans="1:26" x14ac:dyDescent="0.3">
      <c r="A20" t="s">
        <v>15</v>
      </c>
      <c r="B20" t="s">
        <v>6</v>
      </c>
      <c r="C20" t="s">
        <v>68</v>
      </c>
      <c r="D20" t="s">
        <v>58</v>
      </c>
      <c r="E20" t="s">
        <v>71</v>
      </c>
      <c r="G20" t="s">
        <v>66</v>
      </c>
      <c r="I20" t="s">
        <v>123</v>
      </c>
      <c r="S20" s="73" t="s">
        <v>56</v>
      </c>
      <c r="T20" s="74" t="s">
        <v>66</v>
      </c>
      <c r="Y20" t="s">
        <v>59</v>
      </c>
      <c r="Z20" t="s">
        <v>121</v>
      </c>
    </row>
    <row r="21" spans="1:26" x14ac:dyDescent="0.3">
      <c r="A21" t="s">
        <v>9</v>
      </c>
      <c r="B21" t="s">
        <v>60</v>
      </c>
      <c r="C21" t="s">
        <v>69</v>
      </c>
      <c r="E21" t="s">
        <v>72</v>
      </c>
      <c r="G21" t="s">
        <v>67</v>
      </c>
      <c r="I21" t="s">
        <v>124</v>
      </c>
      <c r="S21" s="71" t="s">
        <v>56</v>
      </c>
      <c r="T21" s="72" t="s">
        <v>67</v>
      </c>
      <c r="Y21" t="s">
        <v>59</v>
      </c>
      <c r="Z21" t="s">
        <v>122</v>
      </c>
    </row>
    <row r="22" spans="1:26" x14ac:dyDescent="0.3">
      <c r="A22" t="s">
        <v>10</v>
      </c>
      <c r="B22" t="s">
        <v>61</v>
      </c>
      <c r="C22" t="s">
        <v>70</v>
      </c>
      <c r="E22" t="s">
        <v>73</v>
      </c>
      <c r="G22" t="s">
        <v>68</v>
      </c>
      <c r="I22" t="s">
        <v>125</v>
      </c>
      <c r="S22" s="75" t="s">
        <v>57</v>
      </c>
      <c r="T22" s="74" t="s">
        <v>68</v>
      </c>
      <c r="Y22" t="s">
        <v>59</v>
      </c>
      <c r="Z22" t="s">
        <v>123</v>
      </c>
    </row>
    <row r="23" spans="1:26" x14ac:dyDescent="0.3">
      <c r="A23" t="s">
        <v>19</v>
      </c>
      <c r="B23" t="s">
        <v>62</v>
      </c>
      <c r="E23" t="s">
        <v>74</v>
      </c>
      <c r="G23" t="s">
        <v>69</v>
      </c>
      <c r="I23" t="s">
        <v>126</v>
      </c>
      <c r="S23" s="75" t="s">
        <v>57</v>
      </c>
      <c r="T23" s="72" t="s">
        <v>69</v>
      </c>
      <c r="Y23" t="s">
        <v>59</v>
      </c>
      <c r="Z23" t="s">
        <v>124</v>
      </c>
    </row>
    <row r="24" spans="1:26" x14ac:dyDescent="0.3">
      <c r="A24" t="s">
        <v>21</v>
      </c>
      <c r="B24" t="s">
        <v>63</v>
      </c>
      <c r="E24" t="s">
        <v>75</v>
      </c>
      <c r="G24" t="s">
        <v>70</v>
      </c>
      <c r="I24" t="s">
        <v>127</v>
      </c>
      <c r="S24" s="75" t="s">
        <v>57</v>
      </c>
      <c r="T24" s="74" t="s">
        <v>70</v>
      </c>
      <c r="Y24" t="s">
        <v>59</v>
      </c>
      <c r="Z24" t="s">
        <v>125</v>
      </c>
    </row>
    <row r="25" spans="1:26" x14ac:dyDescent="0.3">
      <c r="A25" t="s">
        <v>23</v>
      </c>
      <c r="B25" t="s">
        <v>64</v>
      </c>
      <c r="E25" t="s">
        <v>76</v>
      </c>
      <c r="G25" t="s">
        <v>58</v>
      </c>
      <c r="I25" t="s">
        <v>128</v>
      </c>
      <c r="S25" s="76" t="s">
        <v>58</v>
      </c>
      <c r="T25" s="76" t="s">
        <v>58</v>
      </c>
      <c r="Y25" t="s">
        <v>59</v>
      </c>
      <c r="Z25" t="s">
        <v>126</v>
      </c>
    </row>
    <row r="26" spans="1:26" x14ac:dyDescent="0.3">
      <c r="A26" t="s">
        <v>25</v>
      </c>
      <c r="B26" t="s">
        <v>65</v>
      </c>
      <c r="E26" t="s">
        <v>77</v>
      </c>
      <c r="G26" t="s">
        <v>71</v>
      </c>
      <c r="I26" t="s">
        <v>110</v>
      </c>
      <c r="S26" s="77" t="s">
        <v>59</v>
      </c>
      <c r="T26" s="74" t="s">
        <v>71</v>
      </c>
      <c r="Y26" t="s">
        <v>59</v>
      </c>
      <c r="Z26" t="s">
        <v>127</v>
      </c>
    </row>
    <row r="27" spans="1:26" x14ac:dyDescent="0.3">
      <c r="A27" t="s">
        <v>27</v>
      </c>
      <c r="B27" t="s">
        <v>66</v>
      </c>
      <c r="E27" t="s">
        <v>78</v>
      </c>
      <c r="G27" t="s">
        <v>72</v>
      </c>
      <c r="S27" s="77" t="s">
        <v>59</v>
      </c>
      <c r="T27" s="72" t="s">
        <v>72</v>
      </c>
      <c r="Y27" t="s">
        <v>59</v>
      </c>
      <c r="Z27" t="s">
        <v>128</v>
      </c>
    </row>
    <row r="28" spans="1:26" x14ac:dyDescent="0.3">
      <c r="A28" t="s">
        <v>29</v>
      </c>
      <c r="B28" t="s">
        <v>67</v>
      </c>
      <c r="E28" t="s">
        <v>79</v>
      </c>
      <c r="G28" t="s">
        <v>73</v>
      </c>
      <c r="S28" s="77" t="s">
        <v>59</v>
      </c>
      <c r="T28" s="74" t="s">
        <v>73</v>
      </c>
    </row>
    <row r="29" spans="1:26" x14ac:dyDescent="0.3">
      <c r="A29" t="s">
        <v>31</v>
      </c>
      <c r="G29" t="s">
        <v>74</v>
      </c>
      <c r="S29" s="77" t="s">
        <v>59</v>
      </c>
      <c r="T29" s="72" t="s">
        <v>74</v>
      </c>
    </row>
    <row r="30" spans="1:26" x14ac:dyDescent="0.3">
      <c r="A30" t="s">
        <v>33</v>
      </c>
      <c r="G30" t="s">
        <v>75</v>
      </c>
      <c r="S30" s="77" t="s">
        <v>59</v>
      </c>
      <c r="T30" s="74" t="s">
        <v>75</v>
      </c>
    </row>
    <row r="31" spans="1:26" x14ac:dyDescent="0.3">
      <c r="G31" t="s">
        <v>76</v>
      </c>
      <c r="S31" s="77" t="s">
        <v>59</v>
      </c>
      <c r="T31" s="72" t="s">
        <v>76</v>
      </c>
    </row>
    <row r="32" spans="1:26" x14ac:dyDescent="0.3">
      <c r="G32" t="s">
        <v>77</v>
      </c>
      <c r="S32" s="77" t="s">
        <v>59</v>
      </c>
      <c r="T32" s="74" t="s">
        <v>77</v>
      </c>
    </row>
    <row r="33" spans="1:20" x14ac:dyDescent="0.3">
      <c r="A33" s="1" t="s">
        <v>5</v>
      </c>
      <c r="B33" s="1" t="s">
        <v>56</v>
      </c>
      <c r="C33" s="1" t="s">
        <v>57</v>
      </c>
      <c r="D33" s="1" t="s">
        <v>58</v>
      </c>
      <c r="E33" s="1" t="s">
        <v>59</v>
      </c>
      <c r="G33" t="s">
        <v>78</v>
      </c>
      <c r="S33" s="77" t="s">
        <v>59</v>
      </c>
      <c r="T33" s="72" t="s">
        <v>78</v>
      </c>
    </row>
    <row r="34" spans="1:20" x14ac:dyDescent="0.3">
      <c r="A34">
        <v>1</v>
      </c>
      <c r="B34" t="s">
        <v>110</v>
      </c>
      <c r="C34" t="s">
        <v>110</v>
      </c>
      <c r="D34" t="s">
        <v>110</v>
      </c>
      <c r="E34" t="s">
        <v>110</v>
      </c>
      <c r="G34" t="s">
        <v>79</v>
      </c>
      <c r="S34" s="77" t="s">
        <v>59</v>
      </c>
      <c r="T34" s="74" t="s">
        <v>79</v>
      </c>
    </row>
    <row r="35" spans="1:20" x14ac:dyDescent="0.3">
      <c r="A35">
        <v>2</v>
      </c>
    </row>
    <row r="36" spans="1:20" x14ac:dyDescent="0.3">
      <c r="A36">
        <v>3</v>
      </c>
    </row>
    <row r="38" spans="1:20" x14ac:dyDescent="0.3">
      <c r="A38" s="1" t="s">
        <v>5</v>
      </c>
      <c r="B38" s="1" t="s">
        <v>56</v>
      </c>
      <c r="C38" s="1" t="s">
        <v>57</v>
      </c>
      <c r="D38" s="1" t="s">
        <v>58</v>
      </c>
      <c r="E38" s="1" t="s">
        <v>59</v>
      </c>
    </row>
    <row r="39" spans="1:20" x14ac:dyDescent="0.3">
      <c r="A39" t="s">
        <v>16</v>
      </c>
      <c r="B39" t="s">
        <v>111</v>
      </c>
      <c r="E39" t="s">
        <v>121</v>
      </c>
    </row>
    <row r="40" spans="1:20" x14ac:dyDescent="0.3">
      <c r="A40" t="s">
        <v>17</v>
      </c>
      <c r="B40" t="s">
        <v>112</v>
      </c>
      <c r="E40" t="s">
        <v>122</v>
      </c>
    </row>
    <row r="41" spans="1:20" x14ac:dyDescent="0.3">
      <c r="A41" t="s">
        <v>18</v>
      </c>
      <c r="B41" t="s">
        <v>113</v>
      </c>
      <c r="E41" t="s">
        <v>123</v>
      </c>
    </row>
    <row r="42" spans="1:20" x14ac:dyDescent="0.3">
      <c r="A42" t="s">
        <v>20</v>
      </c>
      <c r="B42" t="s">
        <v>114</v>
      </c>
      <c r="E42" t="s">
        <v>124</v>
      </c>
    </row>
    <row r="43" spans="1:20" x14ac:dyDescent="0.3">
      <c r="A43" t="s">
        <v>22</v>
      </c>
      <c r="B43" t="s">
        <v>115</v>
      </c>
      <c r="E43" t="s">
        <v>125</v>
      </c>
    </row>
    <row r="44" spans="1:20" x14ac:dyDescent="0.3">
      <c r="A44" t="s">
        <v>24</v>
      </c>
      <c r="B44" t="s">
        <v>116</v>
      </c>
      <c r="E44" t="s">
        <v>126</v>
      </c>
    </row>
    <row r="45" spans="1:20" x14ac:dyDescent="0.3">
      <c r="A45" t="s">
        <v>26</v>
      </c>
      <c r="E45" t="s">
        <v>127</v>
      </c>
    </row>
    <row r="46" spans="1:20" x14ac:dyDescent="0.3">
      <c r="A46" t="s">
        <v>28</v>
      </c>
      <c r="E46" t="s">
        <v>128</v>
      </c>
    </row>
    <row r="47" spans="1:20" x14ac:dyDescent="0.3">
      <c r="A47" t="s">
        <v>30</v>
      </c>
    </row>
    <row r="48" spans="1:20" x14ac:dyDescent="0.3">
      <c r="A48" t="s">
        <v>32</v>
      </c>
    </row>
    <row r="56" spans="1:4" x14ac:dyDescent="0.3">
      <c r="A56" t="s">
        <v>13</v>
      </c>
      <c r="B56" t="s">
        <v>179</v>
      </c>
      <c r="C56" t="s">
        <v>177</v>
      </c>
      <c r="D56" t="s">
        <v>178</v>
      </c>
    </row>
    <row r="57" spans="1:4" x14ac:dyDescent="0.3">
      <c r="A57" t="s">
        <v>5</v>
      </c>
      <c r="B57" t="s">
        <v>15</v>
      </c>
      <c r="C57">
        <v>1</v>
      </c>
      <c r="D57" t="s">
        <v>16</v>
      </c>
    </row>
    <row r="58" spans="1:4" x14ac:dyDescent="0.3">
      <c r="A58" t="s">
        <v>5</v>
      </c>
      <c r="B58" t="s">
        <v>15</v>
      </c>
      <c r="C58">
        <v>1</v>
      </c>
      <c r="D58" t="s">
        <v>17</v>
      </c>
    </row>
    <row r="59" spans="1:4" x14ac:dyDescent="0.3">
      <c r="A59" t="s">
        <v>5</v>
      </c>
      <c r="B59" t="s">
        <v>15</v>
      </c>
      <c r="C59">
        <v>1</v>
      </c>
      <c r="D59" t="s">
        <v>18</v>
      </c>
    </row>
    <row r="60" spans="1:4" x14ac:dyDescent="0.3">
      <c r="A60" t="s">
        <v>5</v>
      </c>
      <c r="B60" t="s">
        <v>15</v>
      </c>
      <c r="C60">
        <v>1</v>
      </c>
      <c r="D60" t="s">
        <v>20</v>
      </c>
    </row>
    <row r="61" spans="1:4" x14ac:dyDescent="0.3">
      <c r="A61" t="s">
        <v>5</v>
      </c>
      <c r="B61" t="s">
        <v>15</v>
      </c>
      <c r="C61">
        <v>1</v>
      </c>
      <c r="D61" t="s">
        <v>22</v>
      </c>
    </row>
    <row r="62" spans="1:4" x14ac:dyDescent="0.3">
      <c r="A62" t="s">
        <v>5</v>
      </c>
      <c r="B62" t="s">
        <v>15</v>
      </c>
      <c r="C62">
        <v>1</v>
      </c>
      <c r="D62" t="s">
        <v>24</v>
      </c>
    </row>
    <row r="63" spans="1:4" x14ac:dyDescent="0.3">
      <c r="A63" t="s">
        <v>5</v>
      </c>
      <c r="B63" t="s">
        <v>15</v>
      </c>
      <c r="C63">
        <v>1</v>
      </c>
      <c r="D63" t="s">
        <v>26</v>
      </c>
    </row>
    <row r="64" spans="1:4" x14ac:dyDescent="0.3">
      <c r="A64" t="s">
        <v>5</v>
      </c>
      <c r="B64" t="s">
        <v>15</v>
      </c>
      <c r="C64">
        <v>1</v>
      </c>
      <c r="D64" t="s">
        <v>28</v>
      </c>
    </row>
    <row r="65" spans="1:4" x14ac:dyDescent="0.3">
      <c r="A65" t="s">
        <v>5</v>
      </c>
      <c r="B65" t="s">
        <v>15</v>
      </c>
      <c r="C65">
        <v>1</v>
      </c>
      <c r="D65" t="s">
        <v>30</v>
      </c>
    </row>
    <row r="66" spans="1:4" x14ac:dyDescent="0.3">
      <c r="A66" t="s">
        <v>5</v>
      </c>
      <c r="B66" t="s">
        <v>15</v>
      </c>
      <c r="C66">
        <v>1</v>
      </c>
      <c r="D66" t="s">
        <v>32</v>
      </c>
    </row>
    <row r="67" spans="1:4" x14ac:dyDescent="0.3">
      <c r="A67" t="s">
        <v>5</v>
      </c>
      <c r="B67" t="s">
        <v>15</v>
      </c>
      <c r="C67">
        <v>2</v>
      </c>
    </row>
    <row r="68" spans="1:4" x14ac:dyDescent="0.3">
      <c r="A68" t="s">
        <v>5</v>
      </c>
      <c r="B68" t="s">
        <v>15</v>
      </c>
      <c r="C68">
        <v>3</v>
      </c>
    </row>
    <row r="69" spans="1:4" x14ac:dyDescent="0.3">
      <c r="A69" t="s">
        <v>5</v>
      </c>
      <c r="B69" t="s">
        <v>9</v>
      </c>
      <c r="C69">
        <v>1</v>
      </c>
    </row>
    <row r="70" spans="1:4" x14ac:dyDescent="0.3">
      <c r="A70" t="s">
        <v>5</v>
      </c>
      <c r="B70" t="s">
        <v>9</v>
      </c>
      <c r="C70">
        <v>2</v>
      </c>
    </row>
    <row r="71" spans="1:4" x14ac:dyDescent="0.3">
      <c r="A71" t="s">
        <v>5</v>
      </c>
      <c r="B71" t="s">
        <v>9</v>
      </c>
      <c r="C71">
        <v>3</v>
      </c>
    </row>
    <row r="72" spans="1:4" x14ac:dyDescent="0.3">
      <c r="A72" t="s">
        <v>5</v>
      </c>
      <c r="B72" t="s">
        <v>10</v>
      </c>
      <c r="C72">
        <v>1</v>
      </c>
    </row>
    <row r="73" spans="1:4" x14ac:dyDescent="0.3">
      <c r="A73" t="s">
        <v>5</v>
      </c>
      <c r="B73" t="s">
        <v>10</v>
      </c>
      <c r="C73">
        <v>2</v>
      </c>
    </row>
    <row r="74" spans="1:4" x14ac:dyDescent="0.3">
      <c r="A74" t="s">
        <v>5</v>
      </c>
      <c r="B74" t="s">
        <v>10</v>
      </c>
      <c r="C74">
        <v>3</v>
      </c>
    </row>
    <row r="75" spans="1:4" x14ac:dyDescent="0.3">
      <c r="A75" t="s">
        <v>5</v>
      </c>
      <c r="B75" t="s">
        <v>19</v>
      </c>
      <c r="C75">
        <v>1</v>
      </c>
    </row>
    <row r="76" spans="1:4" x14ac:dyDescent="0.3">
      <c r="A76" t="s">
        <v>5</v>
      </c>
      <c r="B76" t="s">
        <v>19</v>
      </c>
      <c r="C76">
        <v>2</v>
      </c>
    </row>
    <row r="77" spans="1:4" x14ac:dyDescent="0.3">
      <c r="A77" t="s">
        <v>5</v>
      </c>
      <c r="B77" t="s">
        <v>19</v>
      </c>
      <c r="C77">
        <v>3</v>
      </c>
    </row>
    <row r="78" spans="1:4" x14ac:dyDescent="0.3">
      <c r="A78" t="s">
        <v>5</v>
      </c>
      <c r="B78" t="s">
        <v>21</v>
      </c>
      <c r="C78">
        <v>1</v>
      </c>
    </row>
    <row r="79" spans="1:4" x14ac:dyDescent="0.3">
      <c r="A79" t="s">
        <v>5</v>
      </c>
      <c r="B79" t="s">
        <v>21</v>
      </c>
      <c r="C79">
        <v>2</v>
      </c>
    </row>
    <row r="80" spans="1:4" x14ac:dyDescent="0.3">
      <c r="A80" t="s">
        <v>5</v>
      </c>
      <c r="B80" t="s">
        <v>21</v>
      </c>
      <c r="C80">
        <v>3</v>
      </c>
    </row>
    <row r="81" spans="1:3" x14ac:dyDescent="0.3">
      <c r="A81" t="s">
        <v>5</v>
      </c>
      <c r="B81" t="s">
        <v>23</v>
      </c>
      <c r="C81">
        <v>1</v>
      </c>
    </row>
    <row r="82" spans="1:3" x14ac:dyDescent="0.3">
      <c r="A82" t="s">
        <v>5</v>
      </c>
      <c r="B82" t="s">
        <v>23</v>
      </c>
      <c r="C82">
        <v>2</v>
      </c>
    </row>
    <row r="83" spans="1:3" x14ac:dyDescent="0.3">
      <c r="A83" t="s">
        <v>5</v>
      </c>
      <c r="B83" t="s">
        <v>23</v>
      </c>
      <c r="C83">
        <v>3</v>
      </c>
    </row>
    <row r="84" spans="1:3" x14ac:dyDescent="0.3">
      <c r="A84" t="s">
        <v>5</v>
      </c>
      <c r="B84" t="s">
        <v>25</v>
      </c>
      <c r="C84">
        <v>1</v>
      </c>
    </row>
    <row r="85" spans="1:3" x14ac:dyDescent="0.3">
      <c r="A85" t="s">
        <v>5</v>
      </c>
      <c r="B85" t="s">
        <v>25</v>
      </c>
      <c r="C85">
        <v>2</v>
      </c>
    </row>
    <row r="86" spans="1:3" x14ac:dyDescent="0.3">
      <c r="A86" t="s">
        <v>5</v>
      </c>
      <c r="B86" t="s">
        <v>25</v>
      </c>
      <c r="C86">
        <v>3</v>
      </c>
    </row>
    <row r="87" spans="1:3" x14ac:dyDescent="0.3">
      <c r="A87" t="s">
        <v>5</v>
      </c>
      <c r="B87" t="s">
        <v>27</v>
      </c>
      <c r="C87">
        <v>1</v>
      </c>
    </row>
    <row r="88" spans="1:3" x14ac:dyDescent="0.3">
      <c r="A88" t="s">
        <v>5</v>
      </c>
      <c r="B88" t="s">
        <v>27</v>
      </c>
      <c r="C88">
        <v>2</v>
      </c>
    </row>
    <row r="89" spans="1:3" x14ac:dyDescent="0.3">
      <c r="A89" t="s">
        <v>5</v>
      </c>
      <c r="B89" t="s">
        <v>27</v>
      </c>
      <c r="C89">
        <v>3</v>
      </c>
    </row>
    <row r="90" spans="1:3" x14ac:dyDescent="0.3">
      <c r="A90" t="s">
        <v>5</v>
      </c>
      <c r="B90" t="s">
        <v>29</v>
      </c>
      <c r="C90">
        <v>1</v>
      </c>
    </row>
    <row r="91" spans="1:3" x14ac:dyDescent="0.3">
      <c r="A91" t="s">
        <v>5</v>
      </c>
      <c r="B91" t="s">
        <v>29</v>
      </c>
      <c r="C91">
        <v>2</v>
      </c>
    </row>
    <row r="92" spans="1:3" x14ac:dyDescent="0.3">
      <c r="A92" t="s">
        <v>5</v>
      </c>
      <c r="B92" t="s">
        <v>29</v>
      </c>
      <c r="C92">
        <v>3</v>
      </c>
    </row>
    <row r="93" spans="1:3" x14ac:dyDescent="0.3">
      <c r="A93" t="s">
        <v>5</v>
      </c>
      <c r="B93" t="s">
        <v>31</v>
      </c>
      <c r="C93">
        <v>1</v>
      </c>
    </row>
    <row r="94" spans="1:3" x14ac:dyDescent="0.3">
      <c r="A94" t="s">
        <v>5</v>
      </c>
      <c r="B94" t="s">
        <v>31</v>
      </c>
      <c r="C94">
        <v>2</v>
      </c>
    </row>
    <row r="95" spans="1:3" x14ac:dyDescent="0.3">
      <c r="A95" t="s">
        <v>5</v>
      </c>
      <c r="B95" t="s">
        <v>31</v>
      </c>
      <c r="C95">
        <v>3</v>
      </c>
    </row>
    <row r="96" spans="1:3" x14ac:dyDescent="0.3">
      <c r="A96" t="s">
        <v>5</v>
      </c>
      <c r="B96" t="s">
        <v>33</v>
      </c>
      <c r="C96">
        <v>1</v>
      </c>
    </row>
    <row r="97" spans="1:3" x14ac:dyDescent="0.3">
      <c r="A97" t="s">
        <v>5</v>
      </c>
      <c r="B97" t="s">
        <v>33</v>
      </c>
      <c r="C97">
        <v>2</v>
      </c>
    </row>
    <row r="98" spans="1:3" x14ac:dyDescent="0.3">
      <c r="A98" t="s">
        <v>5</v>
      </c>
      <c r="B98" t="s">
        <v>33</v>
      </c>
      <c r="C98">
        <v>3</v>
      </c>
    </row>
    <row r="99" spans="1:3" x14ac:dyDescent="0.3">
      <c r="A99" t="s">
        <v>56</v>
      </c>
      <c r="B99" t="s">
        <v>6</v>
      </c>
    </row>
    <row r="100" spans="1:3" x14ac:dyDescent="0.3">
      <c r="A100" t="s">
        <v>56</v>
      </c>
      <c r="B100" t="s">
        <v>60</v>
      </c>
    </row>
    <row r="101" spans="1:3" x14ac:dyDescent="0.3">
      <c r="A101" t="s">
        <v>56</v>
      </c>
      <c r="B101" t="s">
        <v>61</v>
      </c>
    </row>
    <row r="102" spans="1:3" x14ac:dyDescent="0.3">
      <c r="A102" t="s">
        <v>56</v>
      </c>
      <c r="B102" t="s">
        <v>62</v>
      </c>
    </row>
    <row r="103" spans="1:3" x14ac:dyDescent="0.3">
      <c r="A103" t="s">
        <v>56</v>
      </c>
      <c r="B103" t="s">
        <v>63</v>
      </c>
    </row>
    <row r="104" spans="1:3" x14ac:dyDescent="0.3">
      <c r="A104" t="s">
        <v>56</v>
      </c>
      <c r="B104" t="s">
        <v>64</v>
      </c>
    </row>
    <row r="105" spans="1:3" x14ac:dyDescent="0.3">
      <c r="A105" t="s">
        <v>56</v>
      </c>
      <c r="B105" t="s">
        <v>65</v>
      </c>
    </row>
    <row r="106" spans="1:3" x14ac:dyDescent="0.3">
      <c r="A106" t="s">
        <v>56</v>
      </c>
      <c r="B106" t="s">
        <v>66</v>
      </c>
    </row>
    <row r="107" spans="1:3" x14ac:dyDescent="0.3">
      <c r="A107" t="s">
        <v>56</v>
      </c>
      <c r="B107" t="s">
        <v>67</v>
      </c>
    </row>
    <row r="108" spans="1:3" x14ac:dyDescent="0.3">
      <c r="A108" s="66" t="s">
        <v>57</v>
      </c>
      <c r="B108" t="s">
        <v>68</v>
      </c>
    </row>
    <row r="109" spans="1:3" x14ac:dyDescent="0.3">
      <c r="A109" s="66" t="s">
        <v>57</v>
      </c>
      <c r="B109" t="s">
        <v>69</v>
      </c>
    </row>
    <row r="110" spans="1:3" x14ac:dyDescent="0.3">
      <c r="A110" s="66" t="s">
        <v>57</v>
      </c>
      <c r="B110" t="s">
        <v>70</v>
      </c>
    </row>
    <row r="111" spans="1:3" x14ac:dyDescent="0.3">
      <c r="A111" s="67" t="s">
        <v>58</v>
      </c>
      <c r="B111" s="67" t="s">
        <v>58</v>
      </c>
    </row>
    <row r="112" spans="1:3" x14ac:dyDescent="0.3">
      <c r="A112" s="68" t="s">
        <v>59</v>
      </c>
      <c r="B112" t="s">
        <v>71</v>
      </c>
    </row>
    <row r="113" spans="1:2" x14ac:dyDescent="0.3">
      <c r="A113" s="68" t="s">
        <v>59</v>
      </c>
      <c r="B113" t="s">
        <v>72</v>
      </c>
    </row>
    <row r="114" spans="1:2" x14ac:dyDescent="0.3">
      <c r="A114" s="68" t="s">
        <v>59</v>
      </c>
      <c r="B114" t="s">
        <v>73</v>
      </c>
    </row>
    <row r="115" spans="1:2" x14ac:dyDescent="0.3">
      <c r="A115" s="68" t="s">
        <v>59</v>
      </c>
      <c r="B115" t="s">
        <v>74</v>
      </c>
    </row>
    <row r="116" spans="1:2" x14ac:dyDescent="0.3">
      <c r="A116" s="68" t="s">
        <v>59</v>
      </c>
      <c r="B116" t="s">
        <v>75</v>
      </c>
    </row>
    <row r="117" spans="1:2" x14ac:dyDescent="0.3">
      <c r="A117" s="68" t="s">
        <v>59</v>
      </c>
      <c r="B117" t="s">
        <v>76</v>
      </c>
    </row>
    <row r="118" spans="1:2" x14ac:dyDescent="0.3">
      <c r="A118" s="68" t="s">
        <v>59</v>
      </c>
      <c r="B118" t="s">
        <v>77</v>
      </c>
    </row>
    <row r="119" spans="1:2" x14ac:dyDescent="0.3">
      <c r="A119" s="68" t="s">
        <v>59</v>
      </c>
      <c r="B119" t="s">
        <v>78</v>
      </c>
    </row>
    <row r="120" spans="1:2" x14ac:dyDescent="0.3">
      <c r="A120" s="68" t="s">
        <v>59</v>
      </c>
      <c r="B120" t="s">
        <v>79</v>
      </c>
    </row>
  </sheetData>
  <autoFilter ref="S1:T2" xr:uid="{00000000-0001-0000-0200-000000000000}"/>
  <phoneticPr fontId="5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FOR APPROVAL FORM AD or DES</vt:lpstr>
      <vt:lpstr>FOR APPROVAL FORM CCS</vt:lpstr>
      <vt:lpstr>FOR APPROVAL FORM Legal</vt:lpstr>
      <vt:lpstr>FOR APPROVAL FORM CS</vt:lpstr>
      <vt:lpstr>Title</vt:lpstr>
      <vt:lpstr>Instructions</vt:lpstr>
      <vt:lpstr>Submission</vt:lpstr>
      <vt:lpstr>Lists</vt:lpstr>
      <vt:lpstr>Advertising_Services</vt:lpstr>
      <vt:lpstr>Construction_Consultancy_Services</vt:lpstr>
      <vt:lpstr>Consultancy</vt:lpstr>
      <vt:lpstr>Design_Services</vt:lpstr>
      <vt:lpstr>External_Legal_Services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change request template</dc:title>
  <dc:subject/>
  <dc:creator/>
  <cp:keywords/>
  <dc:description/>
  <cp:lastModifiedBy/>
  <cp:revision>1</cp:revision>
  <dcterms:created xsi:type="dcterms:W3CDTF">2023-06-08T23:10:48Z</dcterms:created>
  <dcterms:modified xsi:type="dcterms:W3CDTF">2024-03-07T02:59:30Z</dcterms:modified>
  <cp:category>MAKO ID 152028992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2023-10-17T02:01:19Z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86d84cf9-9138-4074-a47d-4c1d78523b70</vt:lpwstr>
  </property>
  <property fmtid="{D5CDD505-2E9C-101B-9397-08002B2CF9AE}" pid="8" name="MSIP_Label_738466f7-346c-47bb-a4d2-4a6558d61975_ContentBits">
    <vt:lpwstr>0</vt:lpwstr>
  </property>
</Properties>
</file>